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\\iksv14\企画経済部\商工労働観光課\●新型コロナウイルス感染症関係\道_R3感染防止対策協力支援金\様式\石狩市版0127-0220本申請\"/>
    </mc:Choice>
  </mc:AlternateContent>
  <xr:revisionPtr revIDLastSave="0" documentId="13_ncr:1_{86801079-8446-4D10-ABCC-49DE89351396}" xr6:coauthVersionLast="44" xr6:coauthVersionMax="44" xr10:uidLastSave="{00000000-0000-0000-0000-000000000000}"/>
  <bookViews>
    <workbookView xWindow="-28920" yWindow="-120" windowWidth="29040" windowHeight="15840" xr2:uid="{00000000-000D-0000-FFFF-FFFF00000000}"/>
  </bookViews>
  <sheets>
    <sheet name="中小C" sheetId="1" r:id="rId1"/>
  </sheets>
  <definedNames>
    <definedName name="_xlnm.Print_Area" localSheetId="0">中小C!$A$1:$AK$94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Z72" i="1" l="1"/>
  <c r="W86" i="1" l="1"/>
  <c r="N23" i="1" l="1"/>
  <c r="V89" i="1" l="1"/>
  <c r="C93" i="1" l="1"/>
  <c r="W93" i="1" s="1"/>
  <c r="K13" i="1" l="1"/>
  <c r="O13" i="1" l="1"/>
  <c r="Y23" i="1"/>
  <c r="B26" i="1" l="1"/>
  <c r="O56" i="1" l="1"/>
  <c r="AA28" i="1"/>
  <c r="AA52" i="1"/>
  <c r="O61" i="1"/>
  <c r="D56" i="1"/>
  <c r="AA56" i="1" s="1"/>
  <c r="O37" i="1"/>
  <c r="O32" i="1"/>
  <c r="AA32" i="1" s="1"/>
  <c r="Z61" i="1" s="1"/>
  <c r="F68" i="1" s="1"/>
  <c r="D32" i="1"/>
  <c r="Z37" i="1" l="1"/>
  <c r="F72" i="1" l="1"/>
  <c r="P72" i="1" s="1"/>
  <c r="P68" i="1"/>
  <c r="Z68" i="1" s="1"/>
  <c r="F44" i="1"/>
  <c r="P44" i="1" s="1"/>
  <c r="AA44" i="1" s="1"/>
  <c r="AA40" i="1" s="1"/>
  <c r="C83" i="1" s="1"/>
  <c r="V83" i="1" l="1"/>
  <c r="W83" i="1"/>
  <c r="W89" i="1" s="1"/>
  <c r="AA76" i="1"/>
  <c r="AA75" i="1" s="1"/>
  <c r="AA64" i="1" s="1"/>
  <c r="C86" i="1" l="1"/>
  <c r="V86" i="1" s="1"/>
</calcChain>
</file>

<file path=xl/sharedStrings.xml><?xml version="1.0" encoding="utf-8"?>
<sst xmlns="http://schemas.openxmlformats.org/spreadsheetml/2006/main" count="165" uniqueCount="105">
  <si>
    <t>　</t>
    <phoneticPr fontId="3"/>
  </si>
  <si>
    <t>円</t>
    <rPh sb="0" eb="1">
      <t>エン</t>
    </rPh>
    <phoneticPr fontId="4"/>
  </si>
  <si>
    <t>円　＝</t>
    <rPh sb="0" eb="1">
      <t>エン</t>
    </rPh>
    <phoneticPr fontId="4"/>
  </si>
  <si>
    <t>日　＝</t>
    <rPh sb="0" eb="1">
      <t>ニチ</t>
    </rPh>
    <phoneticPr fontId="4"/>
  </si>
  <si>
    <t>円　×</t>
    <rPh sb="0" eb="1">
      <t>エン</t>
    </rPh>
    <phoneticPr fontId="4"/>
  </si>
  <si>
    <t>【A】～【D】の該当金額</t>
    <rPh sb="8" eb="10">
      <t>ガイトウ</t>
    </rPh>
    <rPh sb="10" eb="12">
      <t>キンガク</t>
    </rPh>
    <phoneticPr fontId="4"/>
  </si>
  <si>
    <t>※千円未満は切り上げ</t>
    <rPh sb="1" eb="5">
      <t>センエンミマン</t>
    </rPh>
    <phoneticPr fontId="4"/>
  </si>
  <si>
    <t>円　⇒</t>
    <rPh sb="0" eb="1">
      <t>エン</t>
    </rPh>
    <phoneticPr fontId="4"/>
  </si>
  <si>
    <t>×０．４＝</t>
  </si>
  <si>
    <t>支援金額…④</t>
    <rPh sb="0" eb="4">
      <t>シエンキンガク</t>
    </rPh>
    <phoneticPr fontId="4"/>
  </si>
  <si>
    <t>1日当たりの減少額…③</t>
    <rPh sb="1" eb="2">
      <t>ニチ</t>
    </rPh>
    <rPh sb="2" eb="3">
      <t>ア</t>
    </rPh>
    <rPh sb="6" eb="9">
      <t>ゲンショウガク</t>
    </rPh>
    <phoneticPr fontId="4"/>
  </si>
  <si>
    <t>【H】</t>
    <phoneticPr fontId="4"/>
  </si>
  <si>
    <t>※③＝①－②</t>
    <phoneticPr fontId="4"/>
  </si>
  <si>
    <t>※小数点以下切り上げ</t>
    <phoneticPr fontId="4"/>
  </si>
  <si>
    <t>÷ ５９ ＝</t>
    <phoneticPr fontId="4"/>
  </si>
  <si>
    <t>1日当たりの売上高…②</t>
    <rPh sb="1" eb="2">
      <t>ニチ</t>
    </rPh>
    <rPh sb="2" eb="3">
      <t>ア</t>
    </rPh>
    <rPh sb="6" eb="9">
      <t>ウリアゲダカ</t>
    </rPh>
    <phoneticPr fontId="4"/>
  </si>
  <si>
    <t>●250,001円以上の場合</t>
    <rPh sb="8" eb="9">
      <t>エン</t>
    </rPh>
    <rPh sb="9" eb="11">
      <t>イジョウ</t>
    </rPh>
    <rPh sb="12" eb="14">
      <t>バアイ</t>
    </rPh>
    <phoneticPr fontId="4"/>
  </si>
  <si>
    <t>【G】</t>
    <phoneticPr fontId="4"/>
  </si>
  <si>
    <t>1日当たりの売上高…①</t>
    <rPh sb="1" eb="2">
      <t>ニチ</t>
    </rPh>
    <rPh sb="2" eb="3">
      <t>ア</t>
    </rPh>
    <rPh sb="6" eb="9">
      <t>ウリアゲダカ</t>
    </rPh>
    <phoneticPr fontId="4"/>
  </si>
  <si>
    <t>【E】</t>
    <phoneticPr fontId="4"/>
  </si>
  <si>
    <t>【D】</t>
    <phoneticPr fontId="4"/>
  </si>
  <si>
    <t>×０．３＝</t>
    <phoneticPr fontId="4"/>
  </si>
  <si>
    <t>1日当たりの売上高①</t>
    <rPh sb="1" eb="2">
      <t>ニチ</t>
    </rPh>
    <rPh sb="2" eb="3">
      <t>ア</t>
    </rPh>
    <rPh sb="6" eb="9">
      <t>ウリアゲダカ</t>
    </rPh>
    <phoneticPr fontId="4"/>
  </si>
  <si>
    <t>【C】</t>
    <phoneticPr fontId="4"/>
  </si>
  <si>
    <t>【B】</t>
    <phoneticPr fontId="4"/>
  </si>
  <si>
    <t>●83,334円以上、250,000円以下の場合</t>
    <rPh sb="7" eb="8">
      <t>エン</t>
    </rPh>
    <rPh sb="8" eb="10">
      <t>イジョウ</t>
    </rPh>
    <rPh sb="18" eb="19">
      <t>エン</t>
    </rPh>
    <rPh sb="19" eb="21">
      <t>イカ</t>
    </rPh>
    <rPh sb="22" eb="24">
      <t>バアイ</t>
    </rPh>
    <phoneticPr fontId="4"/>
  </si>
  <si>
    <t>【A】</t>
    <phoneticPr fontId="4"/>
  </si>
  <si>
    <t>＝</t>
    <phoneticPr fontId="4"/>
  </si>
  <si>
    <t>日</t>
    <rPh sb="0" eb="1">
      <t>ニチ</t>
    </rPh>
    <phoneticPr fontId="4"/>
  </si>
  <si>
    <t>÷</t>
    <phoneticPr fontId="4"/>
  </si>
  <si>
    <t>月</t>
    <rPh sb="0" eb="1">
      <t>ツキ</t>
    </rPh>
    <phoneticPr fontId="3"/>
  </si>
  <si>
    <t>年</t>
    <rPh sb="0" eb="1">
      <t>ネン</t>
    </rPh>
    <phoneticPr fontId="3"/>
  </si>
  <si>
    <t>＝</t>
    <phoneticPr fontId="3"/>
  </si>
  <si>
    <t>÷</t>
    <phoneticPr fontId="3"/>
  </si>
  <si>
    <t>1~2</t>
    <phoneticPr fontId="3"/>
  </si>
  <si>
    <t>中小企業・個人事業者</t>
    <rPh sb="0" eb="4">
      <t>チュウショウキギョウ</t>
    </rPh>
    <rPh sb="5" eb="10">
      <t>コジンジギョウシャ</t>
    </rPh>
    <phoneticPr fontId="4"/>
  </si>
  <si>
    <t>まん延防止等重点措置協力支援金（飲食店等）【令和４年１～２月分】申請書【支給金額の計算手順】</t>
    <rPh sb="36" eb="38">
      <t>シキュウ</t>
    </rPh>
    <rPh sb="38" eb="40">
      <t>キンガク</t>
    </rPh>
    <rPh sb="41" eb="43">
      <t>ケイサン</t>
    </rPh>
    <rPh sb="43" eb="45">
      <t>テジュン</t>
    </rPh>
    <phoneticPr fontId="4"/>
  </si>
  <si>
    <t>【F】</t>
    <phoneticPr fontId="4"/>
  </si>
  <si>
    <t>○</t>
    <phoneticPr fontId="3"/>
  </si>
  <si>
    <t>【E】～【H】の該当金額</t>
    <rPh sb="8" eb="10">
      <t>ガイトウ</t>
    </rPh>
    <rPh sb="10" eb="12">
      <t>キンガク</t>
    </rPh>
    <phoneticPr fontId="4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</si>
  <si>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</si>
  <si>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</si>
  <si>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ニチ</t>
    </rPh>
    <phoneticPr fontId="3"/>
  </si>
  <si>
    <t>●75,000円以下の場合…１日当たりの支援金額【A】30,000円（定額）</t>
    <rPh sb="7" eb="8">
      <t>エン</t>
    </rPh>
    <rPh sb="8" eb="10">
      <t>イカ</t>
    </rPh>
    <rPh sb="11" eb="13">
      <t>バアイ</t>
    </rPh>
    <rPh sb="15" eb="16">
      <t>ニチ</t>
    </rPh>
    <rPh sb="16" eb="17">
      <t>ア</t>
    </rPh>
    <rPh sb="20" eb="23">
      <t>シエンキン</t>
    </rPh>
    <rPh sb="23" eb="24">
      <t>ガク</t>
    </rPh>
    <rPh sb="33" eb="34">
      <t>エン</t>
    </rPh>
    <rPh sb="35" eb="37">
      <t>テイガク</t>
    </rPh>
    <phoneticPr fontId="4"/>
  </si>
  <si>
    <t>　</t>
  </si>
  <si>
    <t>A1</t>
    <phoneticPr fontId="3"/>
  </si>
  <si>
    <t>A2</t>
    <phoneticPr fontId="3"/>
  </si>
  <si>
    <t>B1</t>
    <phoneticPr fontId="3"/>
  </si>
  <si>
    <t>C1</t>
    <phoneticPr fontId="3"/>
  </si>
  <si>
    <t>暦日数※</t>
    <rPh sb="0" eb="1">
      <t>コヨミ</t>
    </rPh>
    <rPh sb="1" eb="3">
      <t>ニッスウ</t>
    </rPh>
    <phoneticPr fontId="3"/>
  </si>
  <si>
    <t>2022年の1~2月の1日当たりの飲食業の売上高を計算してください。</t>
    <rPh sb="4" eb="5">
      <t>ネン</t>
    </rPh>
    <rPh sb="9" eb="10">
      <t>ガツ</t>
    </rPh>
    <rPh sb="12" eb="13">
      <t>ニチ</t>
    </rPh>
    <rPh sb="13" eb="14">
      <t>ア</t>
    </rPh>
    <rPh sb="17" eb="20">
      <t>インショクギョウ</t>
    </rPh>
    <rPh sb="21" eb="24">
      <t>ウリアゲダカ</t>
    </rPh>
    <rPh sb="25" eb="27">
      <t>ケイサン</t>
    </rPh>
    <phoneticPr fontId="4"/>
  </si>
  <si>
    <t>2022年の1~2月の売上高</t>
    <rPh sb="13" eb="14">
      <t>ダカ</t>
    </rPh>
    <phoneticPr fontId="4"/>
  </si>
  <si>
    <t>※2019年1~2月　59日
　2020年1~2月　60日
　2021年1~2月　59日</t>
    <rPh sb="5" eb="6">
      <t>ネン</t>
    </rPh>
    <rPh sb="9" eb="10">
      <t>ツキ</t>
    </rPh>
    <rPh sb="13" eb="14">
      <t>ニチ</t>
    </rPh>
    <rPh sb="20" eb="21">
      <t>ネン</t>
    </rPh>
    <rPh sb="24" eb="25">
      <t>ツキ</t>
    </rPh>
    <rPh sb="28" eb="29">
      <t>ニチ</t>
    </rPh>
    <rPh sb="35" eb="36">
      <t>ネン</t>
    </rPh>
    <rPh sb="39" eb="40">
      <t>ツキ</t>
    </rPh>
    <rPh sb="43" eb="44">
      <t>ニチ</t>
    </rPh>
    <phoneticPr fontId="3"/>
  </si>
  <si>
    <t>×０．４＝</t>
    <phoneticPr fontId="3"/>
  </si>
  <si>
    <t>×０．3＝</t>
    <phoneticPr fontId="3"/>
  </si>
  <si>
    <t>◆減少額が250,000円以下の場合…１日当たりの支援金額【C】100,000円（定額）</t>
    <rPh sb="1" eb="4">
      <t>ゲンショウガク</t>
    </rPh>
    <rPh sb="12" eb="13">
      <t>エン</t>
    </rPh>
    <rPh sb="13" eb="15">
      <t>イカ</t>
    </rPh>
    <rPh sb="16" eb="18">
      <t>バアイ</t>
    </rPh>
    <phoneticPr fontId="4"/>
  </si>
  <si>
    <t>◆減少額が187,500円以下の場合…１日当たりの支援金額【G】75,000円（定額）</t>
    <rPh sb="1" eb="4">
      <t>ゲンショウガク</t>
    </rPh>
    <rPh sb="12" eb="13">
      <t>エン</t>
    </rPh>
    <rPh sb="13" eb="15">
      <t>イカ</t>
    </rPh>
    <rPh sb="16" eb="18">
      <t>バアイ</t>
    </rPh>
    <phoneticPr fontId="4"/>
  </si>
  <si>
    <t>支援金額…⑧</t>
    <rPh sb="0" eb="4">
      <t>シエンキンガク</t>
    </rPh>
    <phoneticPr fontId="4"/>
  </si>
  <si>
    <t>Ａ1～Ｃ1
から選択</t>
    <rPh sb="8" eb="10">
      <t>センタク</t>
    </rPh>
    <phoneticPr fontId="3"/>
  </si>
  <si>
    <t>参照期間（A1）
開店年月日</t>
    <rPh sb="0" eb="2">
      <t>サンショウ</t>
    </rPh>
    <rPh sb="2" eb="4">
      <t>キカン</t>
    </rPh>
    <rPh sb="9" eb="11">
      <t>カイテン</t>
    </rPh>
    <rPh sb="11" eb="14">
      <t>ネンガッピ</t>
    </rPh>
    <phoneticPr fontId="3"/>
  </si>
  <si>
    <t>~</t>
    <phoneticPr fontId="3"/>
  </si>
  <si>
    <t>暦日数</t>
    <rPh sb="0" eb="1">
      <t>コヨミ</t>
    </rPh>
    <rPh sb="1" eb="3">
      <t>ニッスウ</t>
    </rPh>
    <phoneticPr fontId="4"/>
  </si>
  <si>
    <t>★2022年1月27日（遅くとも1月29日）から第三者認証を取得した日の前日まで</t>
    <rPh sb="5" eb="6">
      <t>ネン</t>
    </rPh>
    <rPh sb="7" eb="8">
      <t>ガツ</t>
    </rPh>
    <rPh sb="10" eb="11">
      <t>ニチ</t>
    </rPh>
    <rPh sb="12" eb="13">
      <t>オソ</t>
    </rPh>
    <rPh sb="17" eb="18">
      <t>ガツ</t>
    </rPh>
    <rPh sb="20" eb="21">
      <t>ニチ</t>
    </rPh>
    <rPh sb="24" eb="27">
      <t>ダイサンシャ</t>
    </rPh>
    <rPh sb="27" eb="29">
      <t>ニンショウ</t>
    </rPh>
    <rPh sb="30" eb="32">
      <t>シュトク</t>
    </rPh>
    <rPh sb="34" eb="35">
      <t>ヒ</t>
    </rPh>
    <rPh sb="36" eb="38">
      <t>ゼンジツ</t>
    </rPh>
    <phoneticPr fontId="3"/>
  </si>
  <si>
    <t>１日あたりの売上高①と比較して、2022年の1~2月の1日当たりの売上高の減少額が187,500円以下ですか？</t>
    <phoneticPr fontId="4"/>
  </si>
  <si>
    <t>●83,333円以下の場合…１日当たりの支援金額【E】25,000円（定額）</t>
    <rPh sb="7" eb="8">
      <t>エン</t>
    </rPh>
    <rPh sb="8" eb="10">
      <t>イカ</t>
    </rPh>
    <rPh sb="11" eb="13">
      <t>バアイ</t>
    </rPh>
    <rPh sb="15" eb="16">
      <t>ニチ</t>
    </rPh>
    <rPh sb="16" eb="17">
      <t>ア</t>
    </rPh>
    <rPh sb="20" eb="23">
      <t>シエンキン</t>
    </rPh>
    <rPh sb="23" eb="24">
      <t>ガク</t>
    </rPh>
    <rPh sb="33" eb="34">
      <t>エン</t>
    </rPh>
    <rPh sb="35" eb="37">
      <t>テイガク</t>
    </rPh>
    <phoneticPr fontId="4"/>
  </si>
  <si>
    <t>★第三者認証の取得日から2022年2月20日まで</t>
    <rPh sb="1" eb="4">
      <t>ダイサンシャ</t>
    </rPh>
    <rPh sb="4" eb="6">
      <t>ニンショウ</t>
    </rPh>
    <rPh sb="7" eb="9">
      <t>シュトク</t>
    </rPh>
    <rPh sb="9" eb="10">
      <t>ヒ</t>
    </rPh>
    <rPh sb="16" eb="17">
      <t>ネン</t>
    </rPh>
    <rPh sb="18" eb="19">
      <t>ツキ</t>
    </rPh>
    <rPh sb="21" eb="22">
      <t>ニチ</t>
    </rPh>
    <phoneticPr fontId="3"/>
  </si>
  <si>
    <t>第三者認証を取得した日の前日までの日数</t>
    <rPh sb="0" eb="5">
      <t>ダイサンシャニンショウ</t>
    </rPh>
    <rPh sb="6" eb="8">
      <t>シュトク</t>
    </rPh>
    <rPh sb="10" eb="11">
      <t>ヒ</t>
    </rPh>
    <rPh sb="12" eb="14">
      <t>ゼンジツ</t>
    </rPh>
    <rPh sb="17" eb="19">
      <t>ニッスウ</t>
    </rPh>
    <phoneticPr fontId="4"/>
  </si>
  <si>
    <t>第三者認証を取得した日以降の日数</t>
    <rPh sb="0" eb="5">
      <t>ダイサンシャニンショウ</t>
    </rPh>
    <rPh sb="6" eb="8">
      <t>シュトク</t>
    </rPh>
    <rPh sb="10" eb="11">
      <t>ヒ</t>
    </rPh>
    <rPh sb="11" eb="13">
      <t>イコウ</t>
    </rPh>
    <rPh sb="14" eb="16">
      <t>ニッスウ</t>
    </rPh>
    <phoneticPr fontId="4"/>
  </si>
  <si>
    <t>当該期間の総支給額</t>
    <rPh sb="6" eb="8">
      <t>シキュウ</t>
    </rPh>
    <phoneticPr fontId="3"/>
  </si>
  <si>
    <t>早期支給額</t>
    <rPh sb="0" eb="2">
      <t>ソウキ</t>
    </rPh>
    <rPh sb="2" eb="4">
      <t>シキュウ</t>
    </rPh>
    <rPh sb="4" eb="5">
      <t>ガク</t>
    </rPh>
    <phoneticPr fontId="4"/>
  </si>
  <si>
    <t>今回支給額（=総支給額-早期支給額）</t>
    <rPh sb="0" eb="2">
      <t>コンカイ</t>
    </rPh>
    <rPh sb="2" eb="5">
      <t>シキュウガク</t>
    </rPh>
    <rPh sb="7" eb="8">
      <t>ソウ</t>
    </rPh>
    <rPh sb="8" eb="11">
      <t>シキュウガク</t>
    </rPh>
    <rPh sb="12" eb="14">
      <t>ソウキ</t>
    </rPh>
    <rPh sb="14" eb="16">
      <t>シキュウ</t>
    </rPh>
    <rPh sb="16" eb="17">
      <t>ガク</t>
    </rPh>
    <phoneticPr fontId="4"/>
  </si>
  <si>
    <t>１日あたりの売上高①と比較して、2022年の1~2月の1日当たりの売上高の減少額が250,000円以下ですか？</t>
    <phoneticPr fontId="4"/>
  </si>
  <si>
    <t>参照期間（A2~C1）
任意で選択した月</t>
    <rPh sb="0" eb="2">
      <t>サンショウ</t>
    </rPh>
    <rPh sb="2" eb="4">
      <t>キカン</t>
    </rPh>
    <rPh sb="12" eb="14">
      <t>ニンイ</t>
    </rPh>
    <rPh sb="15" eb="17">
      <t>センタク</t>
    </rPh>
    <rPh sb="19" eb="20">
      <t>ツキ</t>
    </rPh>
    <phoneticPr fontId="3"/>
  </si>
  <si>
    <t>1日当たりの売上高①に0.3をかけて1日当たりの支援金額【E】を算出</t>
    <rPh sb="1" eb="2">
      <t>ニチ</t>
    </rPh>
    <rPh sb="2" eb="3">
      <t>ア</t>
    </rPh>
    <rPh sb="6" eb="9">
      <t>ウリアゲダカ</t>
    </rPh>
    <rPh sb="19" eb="20">
      <t>ニチ</t>
    </rPh>
    <rPh sb="20" eb="21">
      <t>ア</t>
    </rPh>
    <rPh sb="24" eb="28">
      <t>シエンキンガク</t>
    </rPh>
    <rPh sb="32" eb="34">
      <t>サンシュツ</t>
    </rPh>
    <phoneticPr fontId="4"/>
  </si>
  <si>
    <t>1日当たりの売上高①に0.4をかけて1日当たりの支援金額【B】を算出</t>
    <rPh sb="1" eb="2">
      <t>ニチ</t>
    </rPh>
    <rPh sb="2" eb="3">
      <t>ア</t>
    </rPh>
    <rPh sb="6" eb="9">
      <t>ウリアゲダカ</t>
    </rPh>
    <rPh sb="19" eb="20">
      <t>ニチ</t>
    </rPh>
    <rPh sb="20" eb="21">
      <t>ア</t>
    </rPh>
    <rPh sb="24" eb="28">
      <t>シエンキンガク</t>
    </rPh>
    <rPh sb="32" eb="34">
      <t>サンシュツ</t>
    </rPh>
    <phoneticPr fontId="4"/>
  </si>
  <si>
    <t>1日当たりの売上高①に0.3をかけて1日当たりの支援金額を算出</t>
    <rPh sb="1" eb="2">
      <t>ニチ</t>
    </rPh>
    <rPh sb="2" eb="3">
      <t>ア</t>
    </rPh>
    <rPh sb="6" eb="8">
      <t>ウリアゲ</t>
    </rPh>
    <rPh sb="8" eb="9">
      <t>ダカ</t>
    </rPh>
    <rPh sb="19" eb="20">
      <t>ニチ</t>
    </rPh>
    <rPh sb="20" eb="21">
      <t>ア</t>
    </rPh>
    <rPh sb="24" eb="28">
      <t>シエンキンガク</t>
    </rPh>
    <rPh sb="29" eb="31">
      <t>サンシュツ</t>
    </rPh>
    <phoneticPr fontId="4"/>
  </si>
  <si>
    <t>1日当たりの減少額③に0.4をかけて1日当たりの支援金額を算出（上限20万円）</t>
    <rPh sb="1" eb="2">
      <t>ニチ</t>
    </rPh>
    <rPh sb="2" eb="3">
      <t>ア</t>
    </rPh>
    <rPh sb="6" eb="9">
      <t>ゲンショウガク</t>
    </rPh>
    <rPh sb="19" eb="20">
      <t>ニチ</t>
    </rPh>
    <rPh sb="20" eb="21">
      <t>ア</t>
    </rPh>
    <rPh sb="24" eb="28">
      <t>シエンキンガク</t>
    </rPh>
    <rPh sb="29" eb="31">
      <t>サンシュツ</t>
    </rPh>
    <rPh sb="32" eb="34">
      <t>ジョウゲン</t>
    </rPh>
    <rPh sb="36" eb="38">
      <t>マンエン</t>
    </rPh>
    <phoneticPr fontId="4"/>
  </si>
  <si>
    <t>1日当たりの売上高…⑤</t>
    <rPh sb="1" eb="2">
      <t>ニチ</t>
    </rPh>
    <rPh sb="2" eb="3">
      <t>ア</t>
    </rPh>
    <rPh sb="6" eb="9">
      <t>ウリアゲダカ</t>
    </rPh>
    <phoneticPr fontId="4"/>
  </si>
  <si>
    <t>1日当たりの減少額…⑥</t>
    <rPh sb="1" eb="2">
      <t>ニチ</t>
    </rPh>
    <rPh sb="2" eb="3">
      <t>ア</t>
    </rPh>
    <rPh sb="6" eb="9">
      <t>ゲンショウガク</t>
    </rPh>
    <phoneticPr fontId="4"/>
  </si>
  <si>
    <t>1日当たりの減少額⑥に0.4をかけて1日当たりの支援金額を算出</t>
    <rPh sb="1" eb="2">
      <t>ニチ</t>
    </rPh>
    <rPh sb="2" eb="3">
      <t>ア</t>
    </rPh>
    <rPh sb="6" eb="9">
      <t>ゲンショウガク</t>
    </rPh>
    <rPh sb="19" eb="20">
      <t>ニチ</t>
    </rPh>
    <rPh sb="20" eb="21">
      <t>ア</t>
    </rPh>
    <rPh sb="24" eb="28">
      <t>シエンキンガク</t>
    </rPh>
    <rPh sb="29" eb="31">
      <t>サンシュツ</t>
    </rPh>
    <phoneticPr fontId="4"/>
  </si>
  <si>
    <t>支援金額…⑦</t>
    <rPh sb="0" eb="4">
      <t>シエンキンガク</t>
    </rPh>
    <phoneticPr fontId="4"/>
  </si>
  <si>
    <t>支援金額⑦、支援金額⑧のいずれか低い額(上限額20万円)</t>
    <rPh sb="0" eb="4">
      <t>シエンキンガク</t>
    </rPh>
    <rPh sb="6" eb="10">
      <t>シエンキンガク</t>
    </rPh>
    <rPh sb="16" eb="17">
      <t>ヒク</t>
    </rPh>
    <rPh sb="18" eb="19">
      <t>ガク</t>
    </rPh>
    <rPh sb="20" eb="23">
      <t>ジョウゲンガク</t>
    </rPh>
    <rPh sb="25" eb="27">
      <t>マンエン</t>
    </rPh>
    <phoneticPr fontId="4"/>
  </si>
  <si>
    <t>小数点以下切り上げ</t>
    <phoneticPr fontId="4"/>
  </si>
  <si>
    <t>支援金額算出</t>
    <rPh sb="0" eb="2">
      <t>シエン</t>
    </rPh>
    <rPh sb="2" eb="4">
      <t>キンガク</t>
    </rPh>
    <rPh sb="4" eb="6">
      <t>サンシュツ</t>
    </rPh>
    <phoneticPr fontId="4"/>
  </si>
  <si>
    <t>＜早期給付を受けた場合＞</t>
    <rPh sb="1" eb="3">
      <t>ソウキ</t>
    </rPh>
    <rPh sb="3" eb="5">
      <t>キュウフ</t>
    </rPh>
    <rPh sb="6" eb="7">
      <t>ウ</t>
    </rPh>
    <rPh sb="9" eb="11">
      <t>バアイ</t>
    </rPh>
    <phoneticPr fontId="3"/>
  </si>
  <si>
    <t>第三者認証を取得した日</t>
    <rPh sb="0" eb="3">
      <t>ダイサンシャ</t>
    </rPh>
    <rPh sb="3" eb="5">
      <t>ニンショウ</t>
    </rPh>
    <rPh sb="6" eb="8">
      <t>シュトク</t>
    </rPh>
    <rPh sb="10" eb="11">
      <t>ヒ</t>
    </rPh>
    <phoneticPr fontId="3"/>
  </si>
  <si>
    <t>1日当たりの支援金額　</t>
    <rPh sb="1" eb="2">
      <t>ニチ</t>
    </rPh>
    <rPh sb="2" eb="3">
      <t>ア</t>
    </rPh>
    <rPh sb="6" eb="10">
      <t>シエンキンガク</t>
    </rPh>
    <phoneticPr fontId="4"/>
  </si>
  <si>
    <t>1日当たりの支援金額</t>
    <rPh sb="1" eb="2">
      <t>ニチ</t>
    </rPh>
    <rPh sb="2" eb="3">
      <t>ア</t>
    </rPh>
    <rPh sb="6" eb="10">
      <t>シエンキンガク</t>
    </rPh>
    <phoneticPr fontId="4"/>
  </si>
  <si>
    <t>2019年、2020年又は2021年の1月～2月の1日当たりの飲食業の売上高（消費税及び地方消費税を除く）を計算してください。</t>
    <phoneticPr fontId="4"/>
  </si>
  <si>
    <t>※⑥＝①－⑤</t>
    <phoneticPr fontId="4"/>
  </si>
  <si>
    <t>上記期間の売上高</t>
    <rPh sb="0" eb="2">
      <t>ジョウキ</t>
    </rPh>
    <rPh sb="2" eb="4">
      <t>キカン</t>
    </rPh>
    <rPh sb="7" eb="8">
      <t>タカ</t>
    </rPh>
    <phoneticPr fontId="4"/>
  </si>
  <si>
    <t>参照期間の売上高</t>
    <rPh sb="0" eb="2">
      <t>サンショウ</t>
    </rPh>
    <rPh sb="2" eb="4">
      <t>キカン</t>
    </rPh>
    <rPh sb="5" eb="7">
      <t>ウリア</t>
    </rPh>
    <rPh sb="7" eb="8">
      <t>タカ</t>
    </rPh>
    <phoneticPr fontId="4"/>
  </si>
  <si>
    <t>◆減少額が187,501円以上の場合（早期給付受給者は対象外）</t>
    <rPh sb="1" eb="4">
      <t>ゲンショウガク</t>
    </rPh>
    <rPh sb="13" eb="15">
      <t>イジョウ</t>
    </rPh>
    <rPh sb="16" eb="18">
      <t>バアイ</t>
    </rPh>
    <phoneticPr fontId="4"/>
  </si>
  <si>
    <t>◆減少額が250,001円以上の場合（早期給付受給者は対象外）</t>
    <rPh sb="1" eb="4">
      <t>ゲンショウガク</t>
    </rPh>
    <rPh sb="13" eb="15">
      <t>イジョウ</t>
    </rPh>
    <rPh sb="16" eb="18">
      <t>バアイ</t>
    </rPh>
    <phoneticPr fontId="4"/>
  </si>
  <si>
    <t>●75,001円以上、250,000円以下の場合</t>
    <rPh sb="7" eb="8">
      <t>エン</t>
    </rPh>
    <rPh sb="8" eb="10">
      <t>イジョウ</t>
    </rPh>
    <rPh sb="18" eb="19">
      <t>エン</t>
    </rPh>
    <rPh sb="19" eb="21">
      <t>イカ</t>
    </rPh>
    <rPh sb="22" eb="24">
      <t>バアイ</t>
    </rPh>
    <phoneticPr fontId="4"/>
  </si>
  <si>
    <t>円</t>
    <rPh sb="0" eb="1">
      <t>エン</t>
    </rPh>
    <phoneticPr fontId="3"/>
  </si>
  <si>
    <t>総支給額（⑨＋⑩）</t>
    <rPh sb="0" eb="1">
      <t>ソウ</t>
    </rPh>
    <rPh sb="1" eb="4">
      <t>シキュウガク</t>
    </rPh>
    <phoneticPr fontId="3"/>
  </si>
  <si>
    <t>第三者認証を取得した日の前日までの総支給額…⑨</t>
    <rPh sb="0" eb="3">
      <t>ダイサンシャ</t>
    </rPh>
    <rPh sb="3" eb="5">
      <t>ニンショウ</t>
    </rPh>
    <rPh sb="6" eb="8">
      <t>シュトク</t>
    </rPh>
    <rPh sb="10" eb="11">
      <t>ヒ</t>
    </rPh>
    <rPh sb="12" eb="14">
      <t>ゼンジツ</t>
    </rPh>
    <rPh sb="17" eb="18">
      <t>ソウ</t>
    </rPh>
    <rPh sb="18" eb="20">
      <t>シキュウ</t>
    </rPh>
    <rPh sb="20" eb="21">
      <t>ガク</t>
    </rPh>
    <phoneticPr fontId="4"/>
  </si>
  <si>
    <t>第三者認証を取得した日以降の総支給額…⑩</t>
    <rPh sb="6" eb="8">
      <t>シュトク</t>
    </rPh>
    <rPh sb="11" eb="13">
      <t>イコウ</t>
    </rPh>
    <rPh sb="14" eb="15">
      <t>ソウ</t>
    </rPh>
    <rPh sb="15" eb="17">
      <t>シキュウ</t>
    </rPh>
    <rPh sb="17" eb="18">
      <t>ガク</t>
    </rPh>
    <phoneticPr fontId="3"/>
  </si>
  <si>
    <t>施設（店舗）名</t>
    <rPh sb="0" eb="2">
      <t>シセツ</t>
    </rPh>
    <rPh sb="3" eb="5">
      <t>テンポ</t>
    </rPh>
    <rPh sb="6" eb="7">
      <t>メイ</t>
    </rPh>
    <phoneticPr fontId="4"/>
  </si>
  <si>
    <t>＜認証前の期間＞</t>
    <rPh sb="1" eb="3">
      <t>ニンショウ</t>
    </rPh>
    <rPh sb="3" eb="4">
      <t>マエ</t>
    </rPh>
    <rPh sb="5" eb="7">
      <t>キカン</t>
    </rPh>
    <phoneticPr fontId="3"/>
  </si>
  <si>
    <t>＜認証後の期間＞</t>
    <rPh sb="1" eb="3">
      <t>ニンショウ</t>
    </rPh>
    <rPh sb="3" eb="4">
      <t>ゴ</t>
    </rPh>
    <rPh sb="5" eb="7">
      <t>キカン</t>
    </rPh>
    <phoneticPr fontId="3"/>
  </si>
  <si>
    <t>☆2019年1月2日以降に営業を始めた施設（店舗）は次の計算式により、1日当たりの売上高①を計算することも可能です。</t>
    <rPh sb="5" eb="6">
      <t>ネン</t>
    </rPh>
    <rPh sb="7" eb="8">
      <t>ガツ</t>
    </rPh>
    <rPh sb="9" eb="10">
      <t>ニチ</t>
    </rPh>
    <rPh sb="10" eb="12">
      <t>イコウ</t>
    </rPh>
    <rPh sb="13" eb="15">
      <t>エイギョウ</t>
    </rPh>
    <rPh sb="16" eb="17">
      <t>ハジ</t>
    </rPh>
    <rPh sb="19" eb="21">
      <t>シセツ</t>
    </rPh>
    <rPh sb="22" eb="24">
      <t>テンポ</t>
    </rPh>
    <rPh sb="26" eb="27">
      <t>ツギ</t>
    </rPh>
    <rPh sb="28" eb="31">
      <t>ケイサンシキ</t>
    </rPh>
    <rPh sb="36" eb="37">
      <t>ニチ</t>
    </rPh>
    <rPh sb="41" eb="44">
      <t>ウリアゲダカ</t>
    </rPh>
    <rPh sb="46" eb="48">
      <t>ケイサン</t>
    </rPh>
    <rPh sb="53" eb="55">
      <t>カノウ</t>
    </rPh>
    <phoneticPr fontId="4"/>
  </si>
  <si>
    <r>
      <t>円</t>
    </r>
    <r>
      <rPr>
        <sz val="18"/>
        <rFont val="游ゴシック"/>
        <family val="3"/>
        <charset val="128"/>
      </rPr>
      <t>　-</t>
    </r>
    <rPh sb="0" eb="1">
      <t>エン</t>
    </rPh>
    <phoneticPr fontId="4"/>
  </si>
  <si>
    <r>
      <t>要請期間中に第三者認証を取得し、認証日から認証店Ａ</t>
    </r>
    <r>
      <rPr>
        <b/>
        <sz val="8"/>
        <rFont val="游ゴシック"/>
        <family val="3"/>
        <charset val="128"/>
      </rPr>
      <t>※１</t>
    </r>
    <r>
      <rPr>
        <b/>
        <sz val="12"/>
        <rFont val="游ゴシック"/>
        <family val="3"/>
        <charset val="128"/>
      </rPr>
      <t xml:space="preserve">として営業した場合
</t>
    </r>
    <r>
      <rPr>
        <u/>
        <sz val="12"/>
        <rFont val="游ゴシック"/>
        <family val="3"/>
        <charset val="128"/>
      </rPr>
      <t>注意）要請期間中に第三者認証を取得し、認証日から認証店Ｂ</t>
    </r>
    <r>
      <rPr>
        <u/>
        <sz val="8"/>
        <rFont val="游ゴシック"/>
        <family val="3"/>
        <charset val="128"/>
      </rPr>
      <t>※2</t>
    </r>
    <r>
      <rPr>
        <u/>
        <sz val="12"/>
        <rFont val="游ゴシック"/>
        <family val="3"/>
        <charset val="128"/>
      </rPr>
      <t>として営業した場合は
様式1-3-イを使用してください。</t>
    </r>
    <r>
      <rPr>
        <b/>
        <sz val="12"/>
        <rFont val="游ゴシック"/>
        <family val="3"/>
        <charset val="128"/>
      </rPr>
      <t xml:space="preserve">
</t>
    </r>
    <r>
      <rPr>
        <sz val="8"/>
        <rFont val="游ゴシック"/>
        <family val="3"/>
        <charset val="128"/>
      </rPr>
      <t>※1:21時までの営業時短（酒類提供11～20時まで） ※2:20時までの営業時短（酒類提供停止）</t>
    </r>
    <rPh sb="37" eb="39">
      <t>チュウイ</t>
    </rPh>
    <rPh sb="61" eb="64">
      <t>ニンショウテン</t>
    </rPh>
    <rPh sb="70" eb="72">
      <t>エイギョウ</t>
    </rPh>
    <rPh sb="74" eb="76">
      <t>バアイ</t>
    </rPh>
    <rPh sb="78" eb="80">
      <t>ヨウシキ</t>
    </rPh>
    <rPh sb="86" eb="88">
      <t>シヨウ</t>
    </rPh>
    <rPh sb="129" eb="130">
      <t>ジ</t>
    </rPh>
    <rPh sb="133" eb="135">
      <t>エイギョウ</t>
    </rPh>
    <rPh sb="135" eb="137">
      <t>ジタン</t>
    </rPh>
    <rPh sb="138" eb="139">
      <t>サケ</t>
    </rPh>
    <rPh sb="139" eb="140">
      <t>ルイ</t>
    </rPh>
    <rPh sb="140" eb="142">
      <t>テイキョウ</t>
    </rPh>
    <rPh sb="142" eb="144">
      <t>テイシ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</si>
</sst>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#,##0_);[Red]\(#,##0\)"/>
    <numFmt numFmtId="178" formatCode="#,##0.0_ "/>
  </numFmts>
  <fonts count="26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9"/>
      <color theme="1"/>
      <name val="Meiryo UI"/>
      <family val="2"/>
      <charset val="128"/>
    </font>
    <font>
      <sz val="6"/>
      <name val="游ゴシック"/>
      <family val="2"/>
      <charset val="128"/>
      <scheme val="minor"/>
    </font>
    <font>
      <sz val="6"/>
      <name val="Meiryo UI"/>
      <family val="2"/>
      <charset val="128"/>
    </font>
    <font>
      <sz val="9"/>
      <name val="游ゴシック"/>
      <family val="3"/>
      <charset val="128"/>
    </font>
    <font>
      <sz val="8"/>
      <name val="游ゴシック"/>
      <family val="3"/>
      <charset val="128"/>
    </font>
    <font>
      <sz val="11"/>
      <name val="游ゴシック"/>
      <family val="3"/>
      <charset val="128"/>
    </font>
    <font>
      <b/>
      <sz val="9"/>
      <name val="游ゴシック"/>
      <family val="3"/>
      <charset val="128"/>
    </font>
    <font>
      <sz val="9"/>
      <name val="Meiryo UI"/>
      <family val="2"/>
      <charset val="128"/>
    </font>
    <font>
      <b/>
      <sz val="14"/>
      <color theme="0"/>
      <name val="游ゴシック"/>
      <family val="3"/>
      <charset val="128"/>
    </font>
    <font>
      <b/>
      <sz val="14"/>
      <color theme="0"/>
      <name val="Meiryo UI"/>
      <family val="2"/>
      <charset val="128"/>
    </font>
    <font>
      <sz val="10"/>
      <name val="游ゴシック"/>
      <family val="3"/>
      <charset val="128"/>
    </font>
    <font>
      <sz val="16"/>
      <name val="游ゴシック"/>
      <family val="3"/>
      <charset val="128"/>
    </font>
    <font>
      <b/>
      <sz val="16"/>
      <name val="游ゴシック"/>
      <family val="3"/>
      <charset val="128"/>
    </font>
    <font>
      <b/>
      <sz val="12"/>
      <name val="游ゴシック"/>
      <family val="3"/>
      <charset val="128"/>
    </font>
    <font>
      <b/>
      <sz val="8"/>
      <name val="游ゴシック"/>
      <family val="3"/>
      <charset val="128"/>
    </font>
    <font>
      <u/>
      <sz val="12"/>
      <name val="游ゴシック"/>
      <family val="3"/>
      <charset val="128"/>
    </font>
    <font>
      <u/>
      <sz val="8"/>
      <name val="游ゴシック"/>
      <family val="3"/>
      <charset val="128"/>
    </font>
    <font>
      <i/>
      <sz val="11"/>
      <name val="ＤＦ特太ゴシック体"/>
      <family val="3"/>
      <charset val="128"/>
    </font>
    <font>
      <sz val="11"/>
      <name val="ＤＦ特太ゴシック体"/>
      <family val="3"/>
      <charset val="128"/>
    </font>
    <font>
      <b/>
      <sz val="11"/>
      <name val="游ゴシック"/>
      <family val="3"/>
      <charset val="128"/>
    </font>
    <font>
      <sz val="16"/>
      <name val="Meiryo UI"/>
      <family val="2"/>
      <charset val="128"/>
    </font>
    <font>
      <sz val="18"/>
      <name val="游ゴシック"/>
      <family val="3"/>
      <charset val="128"/>
    </font>
    <font>
      <sz val="14"/>
      <color theme="0"/>
      <name val="Meiryo UI"/>
      <family val="2"/>
      <charset val="128"/>
    </font>
    <font>
      <b/>
      <sz val="9"/>
      <name val="Meiryo UI"/>
      <family val="2"/>
      <charset val="128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/>
        <bgColor indexed="64"/>
      </patternFill>
    </fill>
  </fills>
  <borders count="29">
    <border>
      <left/>
      <right/>
      <top/>
      <bottom/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>
      <alignment vertical="center"/>
    </xf>
  </cellStyleXfs>
  <cellXfs count="171">
    <xf numFmtId="0" fontId="0" fillId="0" borderId="0" xfId="0">
      <alignment vertical="center"/>
    </xf>
    <xf numFmtId="0" fontId="5" fillId="0" borderId="0" xfId="2" applyFont="1">
      <alignment vertical="center"/>
    </xf>
    <xf numFmtId="0" fontId="5" fillId="0" borderId="7" xfId="2" applyFont="1" applyBorder="1">
      <alignment vertical="center"/>
    </xf>
    <xf numFmtId="0" fontId="5" fillId="0" borderId="0" xfId="2" applyFont="1" applyBorder="1">
      <alignment vertical="center"/>
    </xf>
    <xf numFmtId="0" fontId="6" fillId="0" borderId="0" xfId="2" applyFont="1" applyBorder="1">
      <alignment vertical="center"/>
    </xf>
    <xf numFmtId="0" fontId="5" fillId="0" borderId="8" xfId="2" applyFont="1" applyBorder="1">
      <alignment vertical="center"/>
    </xf>
    <xf numFmtId="0" fontId="6" fillId="0" borderId="0" xfId="2" applyFont="1" applyBorder="1" applyAlignment="1">
      <alignment vertical="center"/>
    </xf>
    <xf numFmtId="0" fontId="6" fillId="0" borderId="0" xfId="2" applyFont="1">
      <alignment vertical="center"/>
    </xf>
    <xf numFmtId="0" fontId="7" fillId="0" borderId="0" xfId="2" applyFont="1">
      <alignment vertical="center"/>
    </xf>
    <xf numFmtId="0" fontId="6" fillId="0" borderId="20" xfId="2" applyFont="1" applyBorder="1">
      <alignment vertical="center"/>
    </xf>
    <xf numFmtId="0" fontId="6" fillId="0" borderId="21" xfId="2" applyFont="1" applyBorder="1">
      <alignment vertical="center"/>
    </xf>
    <xf numFmtId="0" fontId="5" fillId="3" borderId="0" xfId="2" applyFont="1" applyFill="1">
      <alignment vertical="center"/>
    </xf>
    <xf numFmtId="0" fontId="5" fillId="3" borderId="0" xfId="2" applyFont="1" applyFill="1" applyProtection="1">
      <alignment vertical="center"/>
    </xf>
    <xf numFmtId="0" fontId="5" fillId="3" borderId="20" xfId="2" applyFont="1" applyFill="1" applyBorder="1" applyProtection="1">
      <alignment vertical="center"/>
    </xf>
    <xf numFmtId="0" fontId="5" fillId="3" borderId="0" xfId="2" applyFont="1" applyFill="1" applyBorder="1" applyProtection="1">
      <alignment vertical="center"/>
    </xf>
    <xf numFmtId="0" fontId="5" fillId="3" borderId="21" xfId="2" applyFont="1" applyFill="1" applyBorder="1" applyProtection="1">
      <alignment vertical="center"/>
    </xf>
    <xf numFmtId="0" fontId="8" fillId="3" borderId="0" xfId="2" applyFont="1" applyFill="1" applyBorder="1" applyProtection="1">
      <alignment vertical="center"/>
    </xf>
    <xf numFmtId="0" fontId="5" fillId="0" borderId="20" xfId="2" applyFont="1" applyBorder="1">
      <alignment vertical="center"/>
    </xf>
    <xf numFmtId="0" fontId="8" fillId="0" borderId="0" xfId="2" applyFont="1" applyBorder="1">
      <alignment vertical="center"/>
    </xf>
    <xf numFmtId="0" fontId="5" fillId="0" borderId="21" xfId="2" applyFont="1" applyBorder="1">
      <alignment vertical="center"/>
    </xf>
    <xf numFmtId="0" fontId="5" fillId="0" borderId="0" xfId="2" applyFont="1" applyFill="1" applyBorder="1">
      <alignment vertical="center"/>
    </xf>
    <xf numFmtId="0" fontId="5" fillId="0" borderId="0" xfId="2" applyFont="1" applyFill="1" applyBorder="1" applyAlignment="1">
      <alignment vertical="center"/>
    </xf>
    <xf numFmtId="0" fontId="5" fillId="5" borderId="23" xfId="2" applyFont="1" applyFill="1" applyBorder="1">
      <alignment vertical="center"/>
    </xf>
    <xf numFmtId="0" fontId="5" fillId="5" borderId="24" xfId="2" applyFont="1" applyFill="1" applyBorder="1">
      <alignment vertical="center"/>
    </xf>
    <xf numFmtId="0" fontId="5" fillId="2" borderId="0" xfId="2" applyFont="1" applyFill="1" applyBorder="1" applyProtection="1">
      <alignment vertical="center"/>
    </xf>
    <xf numFmtId="0" fontId="5" fillId="8" borderId="23" xfId="2" applyFont="1" applyFill="1" applyBorder="1">
      <alignment vertical="center"/>
    </xf>
    <xf numFmtId="0" fontId="5" fillId="8" borderId="15" xfId="2" applyFont="1" applyFill="1" applyBorder="1">
      <alignment vertical="center"/>
    </xf>
    <xf numFmtId="0" fontId="7" fillId="0" borderId="0" xfId="2" applyFont="1" applyBorder="1">
      <alignment vertical="center"/>
    </xf>
    <xf numFmtId="0" fontId="5" fillId="2" borderId="27" xfId="2" applyFont="1" applyFill="1" applyBorder="1" applyAlignment="1" applyProtection="1">
      <alignment vertical="center"/>
    </xf>
    <xf numFmtId="0" fontId="7" fillId="3" borderId="0" xfId="2" applyFont="1" applyFill="1">
      <alignment vertical="center"/>
    </xf>
    <xf numFmtId="0" fontId="13" fillId="0" borderId="0" xfId="2" applyFont="1">
      <alignment vertical="center"/>
    </xf>
    <xf numFmtId="0" fontId="13" fillId="0" borderId="0" xfId="2" applyFont="1" applyAlignment="1">
      <alignment vertical="center"/>
    </xf>
    <xf numFmtId="0" fontId="14" fillId="0" borderId="0" xfId="2" applyFont="1" applyFill="1" applyBorder="1" applyAlignment="1">
      <alignment horizontal="center" vertical="center"/>
    </xf>
    <xf numFmtId="0" fontId="13" fillId="0" borderId="0" xfId="2" applyFont="1" applyFill="1">
      <alignment vertical="center"/>
    </xf>
    <xf numFmtId="0" fontId="13" fillId="0" borderId="0" xfId="2" applyFont="1" applyFill="1" applyAlignment="1">
      <alignment vertical="center"/>
    </xf>
    <xf numFmtId="0" fontId="7" fillId="0" borderId="0" xfId="2" applyFont="1" applyFill="1" applyBorder="1" applyAlignment="1">
      <alignment horizontal="center" vertical="center"/>
    </xf>
    <xf numFmtId="0" fontId="9" fillId="0" borderId="0" xfId="2" applyFont="1" applyFill="1" applyBorder="1" applyAlignment="1">
      <alignment vertical="center"/>
    </xf>
    <xf numFmtId="0" fontId="19" fillId="0" borderId="0" xfId="2" applyNumberFormat="1" applyFont="1" applyFill="1" applyBorder="1" applyAlignment="1" applyProtection="1">
      <alignment horizontal="center" vertical="center"/>
      <protection locked="0"/>
    </xf>
    <xf numFmtId="0" fontId="7" fillId="0" borderId="0" xfId="2" applyNumberFormat="1" applyFont="1" applyFill="1" applyBorder="1" applyAlignment="1" applyProtection="1">
      <alignment horizontal="center" vertical="center"/>
      <protection locked="0"/>
    </xf>
    <xf numFmtId="0" fontId="7" fillId="0" borderId="0" xfId="2" applyFont="1" applyFill="1">
      <alignment vertical="center"/>
    </xf>
    <xf numFmtId="0" fontId="7" fillId="6" borderId="27" xfId="2" applyFont="1" applyFill="1" applyBorder="1">
      <alignment vertical="center"/>
    </xf>
    <xf numFmtId="0" fontId="7" fillId="0" borderId="28" xfId="2" applyFont="1" applyFill="1" applyBorder="1">
      <alignment vertical="center"/>
    </xf>
    <xf numFmtId="0" fontId="5" fillId="8" borderId="24" xfId="2" applyFont="1" applyFill="1" applyBorder="1">
      <alignment vertical="center"/>
    </xf>
    <xf numFmtId="0" fontId="5" fillId="8" borderId="22" xfId="2" applyFont="1" applyFill="1" applyBorder="1">
      <alignment vertical="center"/>
    </xf>
    <xf numFmtId="0" fontId="9" fillId="0" borderId="0" xfId="2" applyFont="1" applyBorder="1" applyAlignment="1">
      <alignment vertical="center"/>
    </xf>
    <xf numFmtId="0" fontId="7" fillId="0" borderId="19" xfId="2" applyFont="1" applyBorder="1">
      <alignment vertical="center"/>
    </xf>
    <xf numFmtId="0" fontId="7" fillId="0" borderId="18" xfId="2" applyFont="1" applyBorder="1">
      <alignment vertical="center"/>
    </xf>
    <xf numFmtId="0" fontId="7" fillId="0" borderId="17" xfId="2" applyFont="1" applyBorder="1">
      <alignment vertical="center"/>
    </xf>
    <xf numFmtId="0" fontId="7" fillId="0" borderId="21" xfId="2" applyFont="1" applyBorder="1">
      <alignment vertical="center"/>
    </xf>
    <xf numFmtId="0" fontId="7" fillId="0" borderId="0" xfId="2" applyFont="1" applyBorder="1" applyAlignment="1">
      <alignment horizontal="center" vertical="center"/>
    </xf>
    <xf numFmtId="176" fontId="7" fillId="0" borderId="0" xfId="2" applyNumberFormat="1" applyFont="1" applyBorder="1" applyAlignment="1">
      <alignment horizontal="center" vertical="center"/>
    </xf>
    <xf numFmtId="0" fontId="7" fillId="0" borderId="20" xfId="2" applyFont="1" applyBorder="1">
      <alignment vertical="center"/>
    </xf>
    <xf numFmtId="0" fontId="7" fillId="0" borderId="16" xfId="2" applyFont="1" applyBorder="1">
      <alignment vertical="center"/>
    </xf>
    <xf numFmtId="0" fontId="7" fillId="0" borderId="15" xfId="2" applyFont="1" applyBorder="1">
      <alignment vertical="center"/>
    </xf>
    <xf numFmtId="0" fontId="7" fillId="0" borderId="14" xfId="2" applyFont="1" applyBorder="1">
      <alignment vertical="center"/>
    </xf>
    <xf numFmtId="0" fontId="21" fillId="0" borderId="0" xfId="2" applyFont="1" applyFill="1">
      <alignment vertical="center"/>
    </xf>
    <xf numFmtId="0" fontId="7" fillId="0" borderId="0" xfId="2" applyFont="1" applyAlignment="1">
      <alignment horizontal="right" vertical="center"/>
    </xf>
    <xf numFmtId="0" fontId="5" fillId="0" borderId="0" xfId="2" applyFont="1" applyAlignment="1">
      <alignment horizontal="right" vertical="center"/>
    </xf>
    <xf numFmtId="0" fontId="5" fillId="0" borderId="0" xfId="2" applyFont="1" applyBorder="1" applyAlignment="1">
      <alignment vertical="center"/>
    </xf>
    <xf numFmtId="0" fontId="6" fillId="0" borderId="0" xfId="2" applyFont="1" applyAlignment="1">
      <alignment horizontal="right" vertical="center"/>
    </xf>
    <xf numFmtId="0" fontId="7" fillId="0" borderId="13" xfId="2" applyFont="1" applyBorder="1" applyAlignment="1">
      <alignment vertical="center"/>
    </xf>
    <xf numFmtId="0" fontId="7" fillId="0" borderId="0" xfId="2" applyFont="1" applyBorder="1" applyAlignment="1">
      <alignment vertical="center"/>
    </xf>
    <xf numFmtId="0" fontId="7" fillId="0" borderId="0" xfId="2" applyFont="1" applyBorder="1" applyAlignment="1">
      <alignment horizontal="right" vertical="center"/>
    </xf>
    <xf numFmtId="0" fontId="6" fillId="0" borderId="0" xfId="2" applyFont="1" applyBorder="1" applyAlignment="1">
      <alignment vertical="top"/>
    </xf>
    <xf numFmtId="0" fontId="5" fillId="5" borderId="22" xfId="2" applyFont="1" applyFill="1" applyBorder="1">
      <alignment vertical="center"/>
    </xf>
    <xf numFmtId="3" fontId="7" fillId="0" borderId="0" xfId="2" applyNumberFormat="1" applyFont="1" applyFill="1" applyBorder="1" applyAlignment="1">
      <alignment horizontal="center" vertical="center"/>
    </xf>
    <xf numFmtId="0" fontId="21" fillId="0" borderId="27" xfId="2" applyFont="1" applyFill="1" applyBorder="1">
      <alignment vertical="center"/>
    </xf>
    <xf numFmtId="0" fontId="7" fillId="0" borderId="27" xfId="2" applyFont="1" applyFill="1" applyBorder="1">
      <alignment vertical="center"/>
    </xf>
    <xf numFmtId="0" fontId="5" fillId="0" borderId="0" xfId="2" applyFont="1" applyBorder="1" applyAlignment="1">
      <alignment vertical="top"/>
    </xf>
    <xf numFmtId="0" fontId="7" fillId="0" borderId="11" xfId="2" applyFont="1" applyBorder="1">
      <alignment vertical="center"/>
    </xf>
    <xf numFmtId="0" fontId="7" fillId="0" borderId="10" xfId="2" applyFont="1" applyBorder="1">
      <alignment vertical="center"/>
    </xf>
    <xf numFmtId="0" fontId="7" fillId="0" borderId="9" xfId="2" applyFont="1" applyBorder="1">
      <alignment vertical="center"/>
    </xf>
    <xf numFmtId="0" fontId="6" fillId="0" borderId="8" xfId="2" applyFont="1" applyBorder="1">
      <alignment vertical="center"/>
    </xf>
    <xf numFmtId="0" fontId="22" fillId="0" borderId="0" xfId="2" applyFont="1" applyBorder="1" applyAlignment="1">
      <alignment vertical="center"/>
    </xf>
    <xf numFmtId="0" fontId="6" fillId="0" borderId="7" xfId="2" applyFont="1" applyBorder="1">
      <alignment vertical="center"/>
    </xf>
    <xf numFmtId="0" fontId="7" fillId="0" borderId="8" xfId="2" applyFont="1" applyBorder="1">
      <alignment vertical="center"/>
    </xf>
    <xf numFmtId="176" fontId="14" fillId="0" borderId="4" xfId="2" applyNumberFormat="1" applyFont="1" applyBorder="1" applyAlignment="1">
      <alignment vertical="center"/>
    </xf>
    <xf numFmtId="0" fontId="22" fillId="0" borderId="2" xfId="2" applyFont="1" applyBorder="1" applyAlignment="1">
      <alignment vertical="center"/>
    </xf>
    <xf numFmtId="0" fontId="7" fillId="0" borderId="7" xfId="2" applyFont="1" applyBorder="1">
      <alignment vertical="center"/>
    </xf>
    <xf numFmtId="176" fontId="5" fillId="0" borderId="0" xfId="2" applyNumberFormat="1" applyFont="1" applyFill="1" applyBorder="1" applyAlignment="1">
      <alignment horizontal="left" vertical="center"/>
    </xf>
    <xf numFmtId="176" fontId="7" fillId="0" borderId="0" xfId="2" applyNumberFormat="1" applyFont="1" applyFill="1" applyBorder="1" applyAlignment="1">
      <alignment horizontal="center" vertical="center"/>
    </xf>
    <xf numFmtId="176" fontId="6" fillId="0" borderId="0" xfId="2" applyNumberFormat="1" applyFont="1" applyBorder="1" applyAlignment="1">
      <alignment vertical="center"/>
    </xf>
    <xf numFmtId="0" fontId="7" fillId="0" borderId="0" xfId="2" applyFont="1" applyFill="1" applyBorder="1">
      <alignment vertical="center"/>
    </xf>
    <xf numFmtId="176" fontId="21" fillId="0" borderId="0" xfId="2" applyNumberFormat="1" applyFont="1" applyFill="1" applyBorder="1" applyAlignment="1">
      <alignment horizontal="center" vertical="center"/>
    </xf>
    <xf numFmtId="176" fontId="14" fillId="0" borderId="0" xfId="2" applyNumberFormat="1" applyFont="1" applyBorder="1" applyAlignment="1">
      <alignment vertical="center"/>
    </xf>
    <xf numFmtId="38" fontId="22" fillId="0" borderId="0" xfId="1" applyFont="1" applyBorder="1" applyAlignment="1">
      <alignment horizontal="center" vertical="center"/>
    </xf>
    <xf numFmtId="176" fontId="8" fillId="0" borderId="0" xfId="2" applyNumberFormat="1" applyFont="1" applyFill="1" applyBorder="1" applyAlignment="1">
      <alignment horizontal="left" vertical="center"/>
    </xf>
    <xf numFmtId="0" fontId="6" fillId="3" borderId="0" xfId="2" applyFont="1" applyFill="1" applyBorder="1" applyProtection="1">
      <alignment vertical="center"/>
    </xf>
    <xf numFmtId="0" fontId="22" fillId="0" borderId="4" xfId="2" applyFont="1" applyBorder="1" applyAlignment="1">
      <alignment vertical="center"/>
    </xf>
    <xf numFmtId="0" fontId="7" fillId="0" borderId="6" xfId="2" applyFont="1" applyBorder="1">
      <alignment vertical="center"/>
    </xf>
    <xf numFmtId="0" fontId="7" fillId="0" borderId="5" xfId="2" applyFont="1" applyBorder="1">
      <alignment vertical="center"/>
    </xf>
    <xf numFmtId="0" fontId="7" fillId="0" borderId="1" xfId="2" applyFont="1" applyBorder="1">
      <alignment vertical="center"/>
    </xf>
    <xf numFmtId="0" fontId="21" fillId="0" borderId="0" xfId="2" applyFont="1" applyFill="1" applyBorder="1">
      <alignment vertical="center"/>
    </xf>
    <xf numFmtId="178" fontId="7" fillId="0" borderId="4" xfId="2" applyNumberFormat="1" applyFont="1" applyBorder="1" applyAlignment="1">
      <alignment horizontal="center" vertical="center"/>
    </xf>
    <xf numFmtId="178" fontId="7" fillId="0" borderId="3" xfId="2" applyNumberFormat="1" applyFont="1" applyBorder="1" applyAlignment="1">
      <alignment horizontal="center" vertical="center"/>
    </xf>
    <xf numFmtId="178" fontId="7" fillId="0" borderId="2" xfId="2" applyNumberFormat="1" applyFont="1" applyBorder="1" applyAlignment="1">
      <alignment horizontal="center" vertical="center"/>
    </xf>
    <xf numFmtId="177" fontId="7" fillId="0" borderId="4" xfId="2" applyNumberFormat="1" applyFont="1" applyBorder="1" applyAlignment="1">
      <alignment horizontal="center" vertical="center"/>
    </xf>
    <xf numFmtId="177" fontId="7" fillId="0" borderId="3" xfId="2" applyNumberFormat="1" applyFont="1" applyBorder="1" applyAlignment="1">
      <alignment horizontal="center" vertical="center"/>
    </xf>
    <xf numFmtId="177" fontId="7" fillId="0" borderId="2" xfId="2" applyNumberFormat="1" applyFont="1" applyBorder="1" applyAlignment="1">
      <alignment horizontal="center" vertical="center"/>
    </xf>
    <xf numFmtId="0" fontId="8" fillId="2" borderId="4" xfId="2" applyFont="1" applyFill="1" applyBorder="1" applyAlignment="1" applyProtection="1">
      <alignment horizontal="center" vertical="center"/>
    </xf>
    <xf numFmtId="0" fontId="8" fillId="2" borderId="2" xfId="2" applyFont="1" applyFill="1" applyBorder="1" applyAlignment="1" applyProtection="1">
      <alignment horizontal="center" vertical="center"/>
    </xf>
    <xf numFmtId="0" fontId="7" fillId="0" borderId="0" xfId="2" applyFont="1" applyAlignment="1">
      <alignment horizontal="center" vertical="center"/>
    </xf>
    <xf numFmtId="0" fontId="7" fillId="0" borderId="12" xfId="2" applyFont="1" applyBorder="1" applyAlignment="1">
      <alignment horizontal="center" vertical="center"/>
    </xf>
    <xf numFmtId="177" fontId="7" fillId="4" borderId="4" xfId="2" applyNumberFormat="1" applyFont="1" applyFill="1" applyBorder="1" applyAlignment="1">
      <alignment horizontal="center" vertical="center"/>
    </xf>
    <xf numFmtId="177" fontId="7" fillId="4" borderId="3" xfId="2" applyNumberFormat="1" applyFont="1" applyFill="1" applyBorder="1" applyAlignment="1">
      <alignment horizontal="center" vertical="center"/>
    </xf>
    <xf numFmtId="177" fontId="7" fillId="4" borderId="2" xfId="2" applyNumberFormat="1" applyFont="1" applyFill="1" applyBorder="1" applyAlignment="1">
      <alignment horizontal="center" vertical="center"/>
    </xf>
    <xf numFmtId="176" fontId="7" fillId="4" borderId="4" xfId="2" applyNumberFormat="1" applyFont="1" applyFill="1" applyBorder="1" applyAlignment="1">
      <alignment horizontal="center" vertical="center"/>
    </xf>
    <xf numFmtId="176" fontId="7" fillId="4" borderId="3" xfId="2" applyNumberFormat="1" applyFont="1" applyFill="1" applyBorder="1" applyAlignment="1">
      <alignment horizontal="center" vertical="center"/>
    </xf>
    <xf numFmtId="176" fontId="7" fillId="4" borderId="2" xfId="2" applyNumberFormat="1" applyFont="1" applyFill="1" applyBorder="1" applyAlignment="1">
      <alignment horizontal="center" vertical="center"/>
    </xf>
    <xf numFmtId="3" fontId="7" fillId="4" borderId="4" xfId="2" applyNumberFormat="1" applyFont="1" applyFill="1" applyBorder="1" applyAlignment="1">
      <alignment horizontal="center" vertical="center"/>
    </xf>
    <xf numFmtId="3" fontId="7" fillId="4" borderId="3" xfId="2" applyNumberFormat="1" applyFont="1" applyFill="1" applyBorder="1" applyAlignment="1">
      <alignment horizontal="center" vertical="center"/>
    </xf>
    <xf numFmtId="3" fontId="7" fillId="4" borderId="2" xfId="2" applyNumberFormat="1" applyFont="1" applyFill="1" applyBorder="1" applyAlignment="1">
      <alignment horizontal="center" vertical="center"/>
    </xf>
    <xf numFmtId="176" fontId="7" fillId="0" borderId="4" xfId="2" applyNumberFormat="1" applyFont="1" applyBorder="1" applyAlignment="1">
      <alignment horizontal="center" vertical="center"/>
    </xf>
    <xf numFmtId="176" fontId="7" fillId="0" borderId="3" xfId="2" applyNumberFormat="1" applyFont="1" applyBorder="1" applyAlignment="1">
      <alignment horizontal="center" vertical="center"/>
    </xf>
    <xf numFmtId="176" fontId="7" fillId="0" borderId="2" xfId="2" applyNumberFormat="1" applyFont="1" applyBorder="1" applyAlignment="1">
      <alignment horizontal="center" vertical="center"/>
    </xf>
    <xf numFmtId="176" fontId="7" fillId="0" borderId="4" xfId="2" applyNumberFormat="1" applyFont="1" applyFill="1" applyBorder="1" applyAlignment="1">
      <alignment horizontal="center" vertical="center"/>
    </xf>
    <xf numFmtId="176" fontId="7" fillId="0" borderId="3" xfId="2" applyNumberFormat="1" applyFont="1" applyFill="1" applyBorder="1" applyAlignment="1">
      <alignment horizontal="center" vertical="center"/>
    </xf>
    <xf numFmtId="176" fontId="7" fillId="0" borderId="2" xfId="2" applyNumberFormat="1" applyFont="1" applyFill="1" applyBorder="1" applyAlignment="1">
      <alignment horizontal="center" vertical="center"/>
    </xf>
    <xf numFmtId="176" fontId="21" fillId="2" borderId="4" xfId="2" applyNumberFormat="1" applyFont="1" applyFill="1" applyBorder="1" applyAlignment="1">
      <alignment horizontal="center" vertical="center"/>
    </xf>
    <xf numFmtId="176" fontId="21" fillId="2" borderId="3" xfId="2" applyNumberFormat="1" applyFont="1" applyFill="1" applyBorder="1" applyAlignment="1">
      <alignment horizontal="center" vertical="center"/>
    </xf>
    <xf numFmtId="176" fontId="21" fillId="2" borderId="2" xfId="2" applyNumberFormat="1" applyFont="1" applyFill="1" applyBorder="1" applyAlignment="1">
      <alignment horizontal="center" vertical="center"/>
    </xf>
    <xf numFmtId="38" fontId="22" fillId="0" borderId="3" xfId="1" applyFont="1" applyBorder="1" applyAlignment="1">
      <alignment horizontal="center" vertical="center"/>
    </xf>
    <xf numFmtId="0" fontId="5" fillId="3" borderId="0" xfId="2" applyFont="1" applyFill="1" applyBorder="1" applyAlignment="1" applyProtection="1">
      <alignment horizontal="left" vertical="center" wrapText="1"/>
    </xf>
    <xf numFmtId="0" fontId="5" fillId="2" borderId="4" xfId="2" applyFont="1" applyFill="1" applyBorder="1" applyAlignment="1">
      <alignment horizontal="center" vertical="center"/>
    </xf>
    <xf numFmtId="0" fontId="5" fillId="2" borderId="3" xfId="2" applyFont="1" applyFill="1" applyBorder="1" applyAlignment="1">
      <alignment horizontal="center" vertical="center"/>
    </xf>
    <xf numFmtId="0" fontId="5" fillId="2" borderId="2" xfId="2" applyFont="1" applyFill="1" applyBorder="1" applyAlignment="1">
      <alignment horizontal="center" vertical="center"/>
    </xf>
    <xf numFmtId="0" fontId="5" fillId="3" borderId="0" xfId="2" applyFont="1" applyFill="1" applyBorder="1" applyAlignment="1" applyProtection="1">
      <alignment horizontal="left" wrapText="1"/>
    </xf>
    <xf numFmtId="0" fontId="5" fillId="3" borderId="26" xfId="2" applyFont="1" applyFill="1" applyBorder="1" applyAlignment="1" applyProtection="1">
      <alignment horizontal="left" wrapText="1"/>
    </xf>
    <xf numFmtId="176" fontId="19" fillId="2" borderId="4" xfId="2" applyNumberFormat="1" applyFont="1" applyFill="1" applyBorder="1" applyAlignment="1" applyProtection="1">
      <alignment horizontal="center" vertical="center"/>
      <protection locked="0"/>
    </xf>
    <xf numFmtId="176" fontId="19" fillId="2" borderId="3" xfId="2" applyNumberFormat="1" applyFont="1" applyFill="1" applyBorder="1" applyAlignment="1" applyProtection="1">
      <alignment horizontal="center" vertical="center"/>
      <protection locked="0"/>
    </xf>
    <xf numFmtId="176" fontId="19" fillId="2" borderId="2" xfId="2" applyNumberFormat="1" applyFont="1" applyFill="1" applyBorder="1" applyAlignment="1" applyProtection="1">
      <alignment horizontal="center" vertical="center"/>
      <protection locked="0"/>
    </xf>
    <xf numFmtId="0" fontId="8" fillId="2" borderId="0" xfId="2" applyFont="1" applyFill="1" applyBorder="1" applyAlignment="1" applyProtection="1">
      <alignment horizontal="center" vertical="center"/>
    </xf>
    <xf numFmtId="0" fontId="7" fillId="3" borderId="0" xfId="2" applyFont="1" applyFill="1" applyAlignment="1">
      <alignment horizontal="left" vertical="center"/>
    </xf>
    <xf numFmtId="0" fontId="9" fillId="0" borderId="0" xfId="2" applyFont="1" applyAlignment="1">
      <alignment horizontal="left" vertical="center"/>
    </xf>
    <xf numFmtId="0" fontId="10" fillId="7" borderId="13" xfId="2" applyFont="1" applyFill="1" applyBorder="1" applyAlignment="1">
      <alignment horizontal="center" vertical="center"/>
    </xf>
    <xf numFmtId="0" fontId="10" fillId="7" borderId="0" xfId="2" applyFont="1" applyFill="1" applyBorder="1" applyAlignment="1">
      <alignment horizontal="center" vertical="center"/>
    </xf>
    <xf numFmtId="0" fontId="11" fillId="7" borderId="0" xfId="2" applyFont="1" applyFill="1" applyBorder="1" applyAlignment="1">
      <alignment vertical="center"/>
    </xf>
    <xf numFmtId="0" fontId="24" fillId="0" borderId="0" xfId="2" applyFont="1" applyAlignment="1">
      <alignment vertical="center"/>
    </xf>
    <xf numFmtId="0" fontId="21" fillId="5" borderId="25" xfId="2" applyFont="1" applyFill="1" applyBorder="1" applyAlignment="1">
      <alignment horizontal="center" vertical="center" shrinkToFit="1"/>
    </xf>
    <xf numFmtId="0" fontId="25" fillId="5" borderId="25" xfId="2" applyFont="1" applyFill="1" applyBorder="1" applyAlignment="1">
      <alignment vertical="center" shrinkToFit="1"/>
    </xf>
    <xf numFmtId="0" fontId="19" fillId="2" borderId="25" xfId="2" applyNumberFormat="1" applyFont="1" applyFill="1" applyBorder="1" applyAlignment="1" applyProtection="1">
      <alignment horizontal="center" vertical="center"/>
      <protection locked="0"/>
    </xf>
    <xf numFmtId="0" fontId="7" fillId="2" borderId="25" xfId="2" applyNumberFormat="1" applyFont="1" applyFill="1" applyBorder="1" applyAlignment="1" applyProtection="1">
      <alignment horizontal="center" vertical="center"/>
      <protection locked="0"/>
    </xf>
    <xf numFmtId="0" fontId="5" fillId="6" borderId="4" xfId="2" applyFont="1" applyFill="1" applyBorder="1" applyAlignment="1">
      <alignment horizontal="center" vertical="center"/>
    </xf>
    <xf numFmtId="0" fontId="5" fillId="6" borderId="3" xfId="2" applyFont="1" applyFill="1" applyBorder="1" applyAlignment="1">
      <alignment horizontal="center" vertical="center"/>
    </xf>
    <xf numFmtId="0" fontId="5" fillId="6" borderId="2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horizontal="center" vertical="center"/>
    </xf>
    <xf numFmtId="0" fontId="12" fillId="0" borderId="0" xfId="2" applyFont="1" applyAlignment="1">
      <alignment horizontal="left" vertical="center" wrapText="1"/>
    </xf>
    <xf numFmtId="0" fontId="5" fillId="0" borderId="0" xfId="2" applyFont="1" applyFill="1" applyBorder="1" applyAlignment="1">
      <alignment horizontal="left" vertical="center" wrapText="1"/>
    </xf>
    <xf numFmtId="0" fontId="5" fillId="0" borderId="0" xfId="2" applyFont="1" applyFill="1" applyBorder="1" applyAlignment="1">
      <alignment horizontal="left" vertical="center"/>
    </xf>
    <xf numFmtId="0" fontId="5" fillId="2" borderId="0" xfId="2" applyFont="1" applyFill="1" applyBorder="1" applyAlignment="1" applyProtection="1">
      <alignment horizontal="center" vertical="center"/>
    </xf>
    <xf numFmtId="0" fontId="15" fillId="0" borderId="0" xfId="2" applyFont="1" applyFill="1" applyBorder="1" applyAlignment="1">
      <alignment horizontal="left" vertical="center" wrapText="1"/>
    </xf>
    <xf numFmtId="176" fontId="20" fillId="2" borderId="4" xfId="2" applyNumberFormat="1" applyFont="1" applyFill="1" applyBorder="1" applyAlignment="1" applyProtection="1">
      <alignment horizontal="center" vertical="center"/>
      <protection locked="0"/>
    </xf>
    <xf numFmtId="176" fontId="20" fillId="2" borderId="3" xfId="2" applyNumberFormat="1" applyFont="1" applyFill="1" applyBorder="1" applyAlignment="1" applyProtection="1">
      <alignment horizontal="center" vertical="center"/>
      <protection locked="0"/>
    </xf>
    <xf numFmtId="176" fontId="20" fillId="2" borderId="2" xfId="2" applyNumberFormat="1" applyFont="1" applyFill="1" applyBorder="1" applyAlignment="1" applyProtection="1">
      <alignment horizontal="center" vertical="center"/>
      <protection locked="0"/>
    </xf>
    <xf numFmtId="0" fontId="7" fillId="0" borderId="4" xfId="2" applyFont="1" applyFill="1" applyBorder="1" applyAlignment="1">
      <alignment horizontal="center" vertical="center"/>
    </xf>
    <xf numFmtId="0" fontId="7" fillId="0" borderId="2" xfId="2" applyFont="1" applyFill="1" applyBorder="1" applyAlignment="1">
      <alignment horizontal="center" vertical="center"/>
    </xf>
    <xf numFmtId="0" fontId="5" fillId="6" borderId="4" xfId="2" applyFont="1" applyFill="1" applyBorder="1" applyAlignment="1" applyProtection="1">
      <alignment horizontal="center" vertical="center"/>
    </xf>
    <xf numFmtId="0" fontId="5" fillId="6" borderId="3" xfId="2" applyFont="1" applyFill="1" applyBorder="1" applyAlignment="1" applyProtection="1">
      <alignment horizontal="center" vertical="center"/>
    </xf>
    <xf numFmtId="0" fontId="5" fillId="6" borderId="2" xfId="2" applyFont="1" applyFill="1" applyBorder="1" applyAlignment="1" applyProtection="1">
      <alignment horizontal="center" vertical="center"/>
    </xf>
    <xf numFmtId="176" fontId="7" fillId="2" borderId="4" xfId="2" applyNumberFormat="1" applyFont="1" applyFill="1" applyBorder="1" applyAlignment="1" applyProtection="1">
      <alignment horizontal="center" vertical="center"/>
      <protection locked="0"/>
    </xf>
    <xf numFmtId="176" fontId="7" fillId="2" borderId="3" xfId="2" applyNumberFormat="1" applyFont="1" applyFill="1" applyBorder="1" applyAlignment="1" applyProtection="1">
      <alignment horizontal="center" vertical="center"/>
      <protection locked="0"/>
    </xf>
    <xf numFmtId="176" fontId="7" fillId="2" borderId="2" xfId="2" applyNumberFormat="1" applyFont="1" applyFill="1" applyBorder="1" applyAlignment="1" applyProtection="1">
      <alignment horizontal="center" vertical="center"/>
      <protection locked="0"/>
    </xf>
    <xf numFmtId="0" fontId="7" fillId="0" borderId="0" xfId="2" applyFont="1" applyBorder="1" applyAlignment="1">
      <alignment horizontal="center" vertical="center"/>
    </xf>
    <xf numFmtId="176" fontId="7" fillId="0" borderId="4" xfId="2" applyNumberFormat="1" applyFont="1" applyFill="1" applyBorder="1" applyAlignment="1" applyProtection="1">
      <alignment horizontal="center" vertical="center"/>
      <protection locked="0"/>
    </xf>
    <xf numFmtId="176" fontId="7" fillId="0" borderId="3" xfId="2" applyNumberFormat="1" applyFont="1" applyFill="1" applyBorder="1" applyAlignment="1" applyProtection="1">
      <alignment horizontal="center" vertical="center"/>
      <protection locked="0"/>
    </xf>
    <xf numFmtId="176" fontId="7" fillId="0" borderId="2" xfId="2" applyNumberFormat="1" applyFont="1" applyFill="1" applyBorder="1" applyAlignment="1" applyProtection="1">
      <alignment horizontal="center" vertical="center"/>
      <protection locked="0"/>
    </xf>
    <xf numFmtId="0" fontId="8" fillId="3" borderId="0" xfId="2" applyFont="1" applyFill="1" applyBorder="1" applyAlignment="1" applyProtection="1">
      <alignment horizontal="center" vertical="center" wrapText="1"/>
    </xf>
    <xf numFmtId="0" fontId="8" fillId="3" borderId="0" xfId="2" applyFont="1" applyFill="1" applyBorder="1" applyAlignment="1" applyProtection="1">
      <alignment horizontal="left" vertical="center" wrapText="1"/>
    </xf>
    <xf numFmtId="0" fontId="8" fillId="3" borderId="20" xfId="2" applyFont="1" applyFill="1" applyBorder="1" applyAlignment="1" applyProtection="1">
      <alignment horizontal="left" vertical="center" wrapText="1"/>
    </xf>
    <xf numFmtId="0" fontId="5" fillId="2" borderId="4" xfId="2" applyFont="1" applyFill="1" applyBorder="1" applyAlignment="1" applyProtection="1">
      <alignment horizontal="center" vertical="center"/>
    </xf>
    <xf numFmtId="0" fontId="5" fillId="2" borderId="2" xfId="2" applyFont="1" applyFill="1" applyBorder="1" applyAlignment="1" applyProtection="1">
      <alignment horizontal="center" vertical="center"/>
    </xf>
  </cellXfs>
  <cellStyles count="3">
    <cellStyle name="桁区切り" xfId="1" builtinId="6"/>
    <cellStyle name="標準" xfId="0" builtinId="0"/>
    <cellStyle name="標準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25526</xdr:colOff>
      <xdr:row>1</xdr:row>
      <xdr:rowOff>204631</xdr:rowOff>
    </xdr:from>
    <xdr:to>
      <xdr:col>35</xdr:col>
      <xdr:colOff>19051</xdr:colOff>
      <xdr:row>2</xdr:row>
      <xdr:rowOff>243416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6026276" y="442756"/>
          <a:ext cx="1222250" cy="27691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+mn-ea"/>
              <a:ea typeface="+mn-ea"/>
            </a:rPr>
            <a:t>＜様式</a:t>
          </a:r>
          <a:r>
            <a:rPr kumimoji="1" lang="en-US" altLang="ja-JP" sz="900">
              <a:solidFill>
                <a:sysClr val="windowText" lastClr="000000"/>
              </a:solidFill>
              <a:latin typeface="+mn-ea"/>
              <a:ea typeface="+mn-ea"/>
            </a:rPr>
            <a:t>1-3-</a:t>
          </a:r>
          <a:r>
            <a:rPr kumimoji="1" lang="ja-JP" altLang="en-US" sz="900">
              <a:solidFill>
                <a:sysClr val="windowText" lastClr="000000"/>
              </a:solidFill>
              <a:latin typeface="+mn-ea"/>
              <a:ea typeface="+mn-ea"/>
            </a:rPr>
            <a:t>ウ＞①</a:t>
          </a:r>
          <a:endParaRPr kumimoji="1" lang="en-US" altLang="ja-JP" sz="900">
            <a:solidFill>
              <a:sysClr val="windowText" lastClr="000000"/>
            </a:solidFill>
            <a:latin typeface="+mn-ea"/>
            <a:ea typeface="+mn-ea"/>
          </a:endParaRPr>
        </a:p>
        <a:p>
          <a:pPr algn="l"/>
          <a:endParaRPr kumimoji="1" lang="ja-JP" altLang="en-US" sz="900">
            <a:solidFill>
              <a:sysClr val="windowText" lastClr="000000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7</xdr:col>
      <xdr:colOff>51223</xdr:colOff>
      <xdr:row>95</xdr:row>
      <xdr:rowOff>101177</xdr:rowOff>
    </xdr:from>
    <xdr:to>
      <xdr:col>26</xdr:col>
      <xdr:colOff>95885</xdr:colOff>
      <xdr:row>96</xdr:row>
      <xdr:rowOff>120226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310640" y="19722677"/>
          <a:ext cx="3865245" cy="262466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050">
              <a:latin typeface="ＭＳ ゴシック" panose="020B0609070205080204" pitchFamily="49" charset="-128"/>
              <a:ea typeface="ＭＳ ゴシック" panose="020B0609070205080204" pitchFamily="49" charset="-128"/>
            </a:rPr>
            <a:t>黄色のセル以外は計算式が入っています。</a:t>
          </a:r>
        </a:p>
      </xdr:txBody>
    </xdr:sp>
    <xdr:clientData/>
  </xdr:twoCellAnchor>
  <xdr:twoCellAnchor>
    <xdr:from>
      <xdr:col>10</xdr:col>
      <xdr:colOff>79586</xdr:colOff>
      <xdr:row>5</xdr:row>
      <xdr:rowOff>116416</xdr:rowOff>
    </xdr:from>
    <xdr:to>
      <xdr:col>32</xdr:col>
      <xdr:colOff>312843</xdr:colOff>
      <xdr:row>7</xdr:row>
      <xdr:rowOff>63500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1878753" y="1598083"/>
          <a:ext cx="4530090" cy="41275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36000" tIns="0" rIns="36000" bIns="0" rtlCol="0" anchor="t"/>
        <a:lstStyle/>
        <a:p>
          <a:pPr algn="l"/>
          <a:r>
            <a:rPr kumimoji="1" lang="ja-JP" altLang="en-US" sz="800">
              <a:solidFill>
                <a:sysClr val="windowText" lastClr="000000"/>
              </a:solidFill>
            </a:rPr>
            <a:t>＊早期支給を受けた方は</a:t>
          </a:r>
          <a:r>
            <a:rPr kumimoji="1" lang="ja-JP" altLang="en-US" sz="800" u="sng">
              <a:solidFill>
                <a:sysClr val="windowText" lastClr="000000"/>
              </a:solidFill>
            </a:rPr>
            <a:t>必ず左記チェックボックスにチェックを入れてください。</a:t>
          </a:r>
          <a:endParaRPr kumimoji="1" lang="en-US" altLang="ja-JP" sz="800" u="sng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800">
              <a:solidFill>
                <a:sysClr val="windowText" lastClr="000000"/>
              </a:solidFill>
            </a:rPr>
            <a:t>　差し引きした差額が今回の支給額となります。</a:t>
          </a:r>
          <a:endParaRPr kumimoji="1" lang="en-US" altLang="ja-JP" sz="8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</xdr:col>
      <xdr:colOff>30480</xdr:colOff>
      <xdr:row>5</xdr:row>
      <xdr:rowOff>105833</xdr:rowOff>
    </xdr:from>
    <xdr:to>
      <xdr:col>9</xdr:col>
      <xdr:colOff>121920</xdr:colOff>
      <xdr:row>7</xdr:row>
      <xdr:rowOff>42334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570230" y="1587500"/>
          <a:ext cx="1170940" cy="402167"/>
        </a:xfrm>
        <a:prstGeom prst="rect">
          <a:avLst/>
        </a:prstGeom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36000" tIns="0" rIns="36000" bIns="0" rtlCol="0" anchor="ctr"/>
        <a:lstStyle/>
        <a:p>
          <a:pPr algn="ctr"/>
          <a:r>
            <a:rPr kumimoji="1" lang="ja-JP" altLang="en-US" sz="800">
              <a:solidFill>
                <a:sysClr val="windowText" lastClr="000000"/>
              </a:solidFill>
            </a:rPr>
            <a:t>早期給付を申請し</a:t>
          </a:r>
          <a:endParaRPr kumimoji="1" lang="en-US" altLang="ja-JP" sz="800">
            <a:solidFill>
              <a:sysClr val="windowText" lastClr="000000"/>
            </a:solidFill>
          </a:endParaRPr>
        </a:p>
        <a:p>
          <a:pPr algn="ctr"/>
          <a:r>
            <a:rPr kumimoji="1" lang="ja-JP" altLang="en-US" sz="800">
              <a:solidFill>
                <a:sysClr val="windowText" lastClr="000000"/>
              </a:solidFill>
            </a:rPr>
            <a:t>受給をした</a:t>
          </a:r>
          <a:endParaRPr kumimoji="1" lang="en-US" altLang="ja-JP" sz="8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</xdr:col>
      <xdr:colOff>40217</xdr:colOff>
      <xdr:row>16</xdr:row>
      <xdr:rowOff>51858</xdr:rowOff>
    </xdr:from>
    <xdr:to>
      <xdr:col>32</xdr:col>
      <xdr:colOff>153458</xdr:colOff>
      <xdr:row>18</xdr:row>
      <xdr:rowOff>48314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400050" y="3025775"/>
          <a:ext cx="6008158" cy="1541622"/>
        </a:xfrm>
        <a:prstGeom prst="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/>
            <a:t>次のいずれかを選択</a:t>
          </a:r>
          <a:endParaRPr kumimoji="1" lang="en-US" altLang="ja-JP" sz="800"/>
        </a:p>
        <a:p>
          <a:pPr algn="l"/>
          <a:r>
            <a:rPr kumimoji="1" lang="ja-JP" altLang="en-US" sz="800"/>
            <a:t>●</a:t>
          </a:r>
          <a:r>
            <a:rPr kumimoji="1" lang="en-US" altLang="ja-JP" sz="800"/>
            <a:t>2021</a:t>
          </a:r>
          <a:r>
            <a:rPr kumimoji="1" lang="ja-JP" altLang="en-US" sz="800"/>
            <a:t>年</a:t>
          </a:r>
          <a:r>
            <a:rPr kumimoji="1" lang="en-US" altLang="ja-JP" sz="800"/>
            <a:t>1</a:t>
          </a:r>
          <a:r>
            <a:rPr kumimoji="1" lang="ja-JP" altLang="en-US" sz="800"/>
            <a:t>月</a:t>
          </a:r>
          <a:r>
            <a:rPr kumimoji="1" lang="en-US" altLang="ja-JP" sz="800"/>
            <a:t>2</a:t>
          </a:r>
          <a:r>
            <a:rPr kumimoji="1" lang="ja-JP" altLang="en-US" sz="800"/>
            <a:t>日から</a:t>
          </a:r>
          <a:r>
            <a:rPr kumimoji="1" lang="en-US" altLang="ja-JP" sz="800"/>
            <a:t>2022</a:t>
          </a:r>
          <a:r>
            <a:rPr kumimoji="1" lang="ja-JP" altLang="en-US" sz="800"/>
            <a:t>年</a:t>
          </a:r>
          <a:r>
            <a:rPr kumimoji="1" lang="en-US" altLang="ja-JP" sz="800"/>
            <a:t>1</a:t>
          </a:r>
          <a:r>
            <a:rPr kumimoji="1" lang="ja-JP" altLang="en-US" sz="800"/>
            <a:t>月</a:t>
          </a:r>
          <a:r>
            <a:rPr kumimoji="1" lang="en-US" altLang="ja-JP" sz="800"/>
            <a:t>26</a:t>
          </a:r>
          <a:r>
            <a:rPr kumimoji="1" lang="ja-JP" altLang="en-US" sz="800"/>
            <a:t>日までの間に開店の場合</a:t>
          </a:r>
          <a:endParaRPr kumimoji="1" lang="en-US" altLang="ja-JP" sz="800"/>
        </a:p>
        <a:p>
          <a:pPr algn="l"/>
          <a:r>
            <a:rPr kumimoji="1" lang="en-US" altLang="ja-JP" sz="800"/>
            <a:t>A1</a:t>
          </a:r>
          <a:r>
            <a:rPr kumimoji="1" lang="ja-JP" altLang="en-US" sz="800"/>
            <a:t>：開店から</a:t>
          </a:r>
          <a:r>
            <a:rPr kumimoji="1" lang="en-US" altLang="ja-JP" sz="800"/>
            <a:t>2022</a:t>
          </a:r>
          <a:r>
            <a:rPr kumimoji="1" lang="ja-JP" altLang="en-US" sz="800"/>
            <a:t>年</a:t>
          </a:r>
          <a:r>
            <a:rPr kumimoji="1" lang="en-US" altLang="ja-JP" sz="800"/>
            <a:t>1</a:t>
          </a:r>
          <a:r>
            <a:rPr kumimoji="1" lang="ja-JP" altLang="en-US" sz="800"/>
            <a:t>月</a:t>
          </a:r>
          <a:r>
            <a:rPr kumimoji="1" lang="en-US" altLang="ja-JP" sz="800"/>
            <a:t>26</a:t>
          </a:r>
          <a:r>
            <a:rPr kumimoji="1" lang="ja-JP" altLang="en-US" sz="800"/>
            <a:t>日までの１日当たりの売上高</a:t>
          </a:r>
          <a:endParaRPr kumimoji="1" lang="en-US" altLang="ja-JP" sz="800"/>
        </a:p>
        <a:p>
          <a:pPr algn="l"/>
          <a:r>
            <a:rPr kumimoji="1" lang="en-US" altLang="ja-JP" sz="800"/>
            <a:t>A2</a:t>
          </a:r>
          <a:r>
            <a:rPr kumimoji="1" lang="ja-JP" altLang="en-US" sz="800"/>
            <a:t>：</a:t>
          </a:r>
          <a:r>
            <a:rPr kumimoji="1" lang="en-US" altLang="ja-JP" sz="800"/>
            <a:t>2021</a:t>
          </a:r>
          <a:r>
            <a:rPr kumimoji="1" lang="ja-JP" altLang="en-US" sz="800"/>
            <a:t>年</a:t>
          </a:r>
          <a:r>
            <a:rPr kumimoji="1" lang="en-US" altLang="ja-JP" sz="800"/>
            <a:t>2</a:t>
          </a:r>
          <a:r>
            <a:rPr kumimoji="1" lang="ja-JP" altLang="en-US" sz="800"/>
            <a:t>月から</a:t>
          </a:r>
          <a:r>
            <a:rPr kumimoji="1" lang="en-US" altLang="ja-JP" sz="800"/>
            <a:t>12</a:t>
          </a:r>
          <a:r>
            <a:rPr kumimoji="1" lang="ja-JP" altLang="en-US" sz="800"/>
            <a:t>月までの期間のうちから「任意で選択した月」（その月の１日から月末まで）の</a:t>
          </a:r>
          <a:r>
            <a:rPr kumimoji="1" lang="en-US" altLang="ja-JP" sz="800"/>
            <a:t>1</a:t>
          </a:r>
          <a:r>
            <a:rPr kumimoji="1" lang="ja-JP" altLang="en-US" sz="800"/>
            <a:t>日当たりの売上高</a:t>
          </a:r>
          <a:endParaRPr kumimoji="1" lang="en-US" altLang="ja-JP" sz="800"/>
        </a:p>
        <a:p>
          <a:pPr algn="l"/>
          <a:r>
            <a:rPr kumimoji="1" lang="ja-JP" altLang="en-US" sz="800"/>
            <a:t>●</a:t>
          </a:r>
          <a:r>
            <a:rPr kumimoji="1" lang="en-US" altLang="ja-JP" sz="800"/>
            <a:t>2020</a:t>
          </a:r>
          <a:r>
            <a:rPr kumimoji="1" lang="ja-JP" altLang="en-US" sz="800"/>
            <a:t>年</a:t>
          </a:r>
          <a:r>
            <a:rPr kumimoji="1" lang="en-US" altLang="ja-JP" sz="800"/>
            <a:t>1</a:t>
          </a:r>
          <a:r>
            <a:rPr kumimoji="1" lang="ja-JP" altLang="en-US" sz="800"/>
            <a:t>月</a:t>
          </a:r>
          <a:r>
            <a:rPr kumimoji="1" lang="en-US" altLang="ja-JP" sz="800"/>
            <a:t>2</a:t>
          </a:r>
          <a:r>
            <a:rPr kumimoji="1" lang="ja-JP" altLang="en-US" sz="800"/>
            <a:t>日から</a:t>
          </a:r>
          <a:r>
            <a:rPr kumimoji="1" lang="en-US" altLang="ja-JP" sz="800"/>
            <a:t>2021</a:t>
          </a:r>
          <a:r>
            <a:rPr kumimoji="1" lang="ja-JP" altLang="en-US" sz="800"/>
            <a:t>年</a:t>
          </a:r>
          <a:r>
            <a:rPr kumimoji="1" lang="en-US" altLang="ja-JP" sz="800"/>
            <a:t>1</a:t>
          </a:r>
          <a:r>
            <a:rPr kumimoji="1" lang="ja-JP" altLang="en-US" sz="800"/>
            <a:t>月</a:t>
          </a:r>
          <a:r>
            <a:rPr kumimoji="1" lang="en-US" altLang="ja-JP" sz="800"/>
            <a:t>1</a:t>
          </a:r>
          <a:r>
            <a:rPr kumimoji="1" lang="ja-JP" altLang="en-US" sz="800"/>
            <a:t>日までの間に開店の場合</a:t>
          </a:r>
          <a:endParaRPr kumimoji="1" lang="en-US" altLang="ja-JP" sz="800"/>
        </a:p>
        <a:p>
          <a:pPr algn="l"/>
          <a:r>
            <a:rPr kumimoji="1" lang="en-US" altLang="ja-JP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B1</a:t>
          </a:r>
          <a:r>
            <a:rPr kumimoji="1" lang="ja-JP" altLang="en-US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：</a:t>
          </a:r>
          <a:r>
            <a:rPr kumimoji="1" lang="en-US" altLang="ja-JP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2020</a:t>
          </a:r>
          <a:r>
            <a:rPr kumimoji="1" lang="ja-JP" altLang="en-US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年</a:t>
          </a:r>
          <a:r>
            <a:rPr kumimoji="1" lang="en-US" altLang="ja-JP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kumimoji="1" lang="ja-JP" altLang="en-US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月から</a:t>
          </a:r>
          <a:r>
            <a:rPr kumimoji="1" lang="en-US" altLang="ja-JP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12</a:t>
          </a:r>
          <a:r>
            <a:rPr kumimoji="1" lang="ja-JP" altLang="en-US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月までの期間のうちから「任意で選択した月」（その月の１日から月末まで）の</a:t>
          </a:r>
          <a:r>
            <a:rPr kumimoji="1" lang="en-US" altLang="ja-JP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kumimoji="1" lang="ja-JP" altLang="en-US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日当たりの売上高</a:t>
          </a:r>
          <a:endParaRPr kumimoji="1" lang="en-US" altLang="ja-JP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kumimoji="1" lang="ja-JP" altLang="en-US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</a:t>
          </a:r>
          <a:r>
            <a:rPr lang="en-US" altLang="ja-JP" sz="800">
              <a:effectLst/>
            </a:rPr>
            <a:t>2019</a:t>
          </a:r>
          <a:r>
            <a:rPr lang="ja-JP" altLang="en-US" sz="800">
              <a:effectLst/>
            </a:rPr>
            <a:t>年</a:t>
          </a:r>
          <a:r>
            <a:rPr lang="en-US" altLang="ja-JP" sz="800">
              <a:effectLst/>
            </a:rPr>
            <a:t>1</a:t>
          </a:r>
          <a:r>
            <a:rPr lang="ja-JP" altLang="en-US" sz="800">
              <a:effectLst/>
            </a:rPr>
            <a:t>月</a:t>
          </a:r>
          <a:r>
            <a:rPr lang="en-US" altLang="ja-JP" sz="800">
              <a:effectLst/>
            </a:rPr>
            <a:t>2</a:t>
          </a:r>
          <a:r>
            <a:rPr lang="ja-JP" altLang="en-US" sz="800">
              <a:effectLst/>
            </a:rPr>
            <a:t>日から</a:t>
          </a:r>
          <a:r>
            <a:rPr lang="en-US" altLang="ja-JP" sz="800">
              <a:effectLst/>
            </a:rPr>
            <a:t>2020</a:t>
          </a:r>
          <a:r>
            <a:rPr lang="ja-JP" altLang="en-US" sz="800">
              <a:effectLst/>
            </a:rPr>
            <a:t>年</a:t>
          </a:r>
          <a:r>
            <a:rPr lang="en-US" altLang="ja-JP" sz="800">
              <a:effectLst/>
            </a:rPr>
            <a:t>1</a:t>
          </a:r>
          <a:r>
            <a:rPr lang="ja-JP" altLang="en-US" sz="800">
              <a:effectLst/>
            </a:rPr>
            <a:t>月</a:t>
          </a:r>
          <a:r>
            <a:rPr lang="en-US" altLang="ja-JP" sz="800">
              <a:effectLst/>
            </a:rPr>
            <a:t>1</a:t>
          </a:r>
          <a:r>
            <a:rPr lang="ja-JP" altLang="en-US" sz="800">
              <a:effectLst/>
            </a:rPr>
            <a:t>日までの間に開店の場合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C1</a:t>
          </a:r>
          <a:r>
            <a:rPr kumimoji="1" lang="ja-JP" altLang="en-US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：</a:t>
          </a:r>
          <a:r>
            <a:rPr kumimoji="1" lang="en-US" altLang="ja-JP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2019</a:t>
          </a:r>
          <a:r>
            <a:rPr kumimoji="1" lang="ja-JP" altLang="en-US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年</a:t>
          </a:r>
          <a:r>
            <a:rPr kumimoji="1" lang="en-US" altLang="ja-JP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kumimoji="1" lang="ja-JP" altLang="en-US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月から</a:t>
          </a:r>
          <a:r>
            <a:rPr kumimoji="1" lang="en-US" altLang="ja-JP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12</a:t>
          </a:r>
          <a:r>
            <a:rPr kumimoji="1" lang="ja-JP" altLang="en-US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月までの期間のうちから「任意で選択した月」（その月の１日から月末まで）の</a:t>
          </a:r>
          <a:r>
            <a:rPr kumimoji="1" lang="en-US" altLang="ja-JP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kumimoji="1" lang="ja-JP" altLang="en-US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日当たりの売上高</a:t>
          </a:r>
          <a:endParaRPr kumimoji="1" lang="en-US" altLang="ja-JP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32</xdr:col>
      <xdr:colOff>222250</xdr:colOff>
      <xdr:row>41</xdr:row>
      <xdr:rowOff>169333</xdr:rowOff>
    </xdr:from>
    <xdr:to>
      <xdr:col>35</xdr:col>
      <xdr:colOff>31750</xdr:colOff>
      <xdr:row>44</xdr:row>
      <xdr:rowOff>42333</xdr:rowOff>
    </xdr:to>
    <xdr:sp macro="" textlink="">
      <xdr:nvSpPr>
        <xdr:cNvPr id="6" name="下矢印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6477000" y="10287000"/>
          <a:ext cx="486833" cy="486833"/>
        </a:xfrm>
        <a:prstGeom prst="down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31</xdr:col>
      <xdr:colOff>328207</xdr:colOff>
      <xdr:row>45</xdr:row>
      <xdr:rowOff>39532</xdr:rowOff>
    </xdr:from>
    <xdr:to>
      <xdr:col>36</xdr:col>
      <xdr:colOff>57150</xdr:colOff>
      <xdr:row>46</xdr:row>
      <xdr:rowOff>28576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6328957" y="11517157"/>
          <a:ext cx="1138643" cy="293844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+mn-ea"/>
              <a:ea typeface="+mn-ea"/>
            </a:rPr>
            <a:t>＜様式</a:t>
          </a:r>
          <a:r>
            <a:rPr kumimoji="1" lang="en-US" altLang="ja-JP" sz="900">
              <a:solidFill>
                <a:sysClr val="windowText" lastClr="000000"/>
              </a:solidFill>
              <a:latin typeface="+mn-ea"/>
              <a:ea typeface="+mn-ea"/>
            </a:rPr>
            <a:t>1-3-</a:t>
          </a:r>
          <a:r>
            <a:rPr kumimoji="1" lang="ja-JP" altLang="en-US" sz="900">
              <a:solidFill>
                <a:sysClr val="windowText" lastClr="000000"/>
              </a:solidFill>
              <a:latin typeface="+mn-ea"/>
              <a:ea typeface="+mn-ea"/>
            </a:rPr>
            <a:t>ウ＞②</a:t>
          </a:r>
          <a:endParaRPr kumimoji="1" lang="en-US" altLang="ja-JP" sz="900">
            <a:solidFill>
              <a:sysClr val="windowText" lastClr="000000"/>
            </a:solidFill>
            <a:latin typeface="+mn-ea"/>
            <a:ea typeface="+mn-ea"/>
          </a:endParaRPr>
        </a:p>
        <a:p>
          <a:pPr algn="l"/>
          <a:endParaRPr kumimoji="1" lang="ja-JP" altLang="en-US" sz="900">
            <a:solidFill>
              <a:sysClr val="windowText" lastClr="000000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32</xdr:col>
      <xdr:colOff>257175</xdr:colOff>
      <xdr:row>35</xdr:row>
      <xdr:rowOff>123825</xdr:rowOff>
    </xdr:from>
    <xdr:to>
      <xdr:col>36</xdr:col>
      <xdr:colOff>57150</xdr:colOff>
      <xdr:row>41</xdr:row>
      <xdr:rowOff>152401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6619875" y="9439275"/>
          <a:ext cx="847725" cy="1419226"/>
        </a:xfrm>
        <a:prstGeom prst="rect">
          <a:avLst/>
        </a:prstGeom>
        <a:ln/>
      </xdr:spPr>
      <xdr:style>
        <a:lnRef idx="3">
          <a:schemeClr val="lt1"/>
        </a:lnRef>
        <a:fillRef idx="1">
          <a:schemeClr val="dk1"/>
        </a:fillRef>
        <a:effectRef idx="1">
          <a:schemeClr val="dk1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+mn-ea"/>
              <a:ea typeface="+mn-ea"/>
            </a:rPr>
            <a:t>第三者認証の取得以降の支援金額の算出は次頁になります。</a:t>
          </a:r>
        </a:p>
      </xdr:txBody>
    </xdr:sp>
    <xdr:clientData/>
  </xdr:twoCellAnchor>
  <xdr:twoCellAnchor>
    <xdr:from>
      <xdr:col>26</xdr:col>
      <xdr:colOff>116417</xdr:colOff>
      <xdr:row>0</xdr:row>
      <xdr:rowOff>0</xdr:rowOff>
    </xdr:from>
    <xdr:to>
      <xdr:col>35</xdr:col>
      <xdr:colOff>9525</xdr:colOff>
      <xdr:row>1</xdr:row>
      <xdr:rowOff>38100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5212292" y="0"/>
          <a:ext cx="2026708" cy="276225"/>
        </a:xfrm>
        <a:prstGeom prst="rect">
          <a:avLst/>
        </a:prstGeom>
        <a:ln/>
      </xdr:spPr>
      <xdr:style>
        <a:lnRef idx="3">
          <a:schemeClr val="lt1"/>
        </a:lnRef>
        <a:fillRef idx="1">
          <a:schemeClr val="dk1"/>
        </a:fillRef>
        <a:effectRef idx="1">
          <a:schemeClr val="dk1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+mn-ea"/>
              <a:ea typeface="+mn-ea"/>
            </a:rPr>
            <a:t>様式</a:t>
          </a:r>
          <a:r>
            <a:rPr kumimoji="1" lang="en-US" altLang="ja-JP" sz="1100">
              <a:latin typeface="+mn-ea"/>
              <a:ea typeface="+mn-ea"/>
            </a:rPr>
            <a:t>1-3-</a:t>
          </a:r>
          <a:r>
            <a:rPr kumimoji="1" lang="ja-JP" altLang="en-US" sz="1100">
              <a:latin typeface="+mn-ea"/>
              <a:ea typeface="+mn-ea"/>
            </a:rPr>
            <a:t>ウは二頁となります。</a:t>
          </a:r>
          <a:endParaRPr kumimoji="1" lang="en-US" altLang="ja-JP" sz="1100">
            <a:latin typeface="+mn-ea"/>
            <a:ea typeface="+mn-ea"/>
          </a:endParaRPr>
        </a:p>
      </xdr:txBody>
    </xdr:sp>
    <xdr:clientData/>
  </xdr:twoCellAnchor>
  <xdr:twoCellAnchor>
    <xdr:from>
      <xdr:col>4</xdr:col>
      <xdr:colOff>122764</xdr:colOff>
      <xdr:row>46</xdr:row>
      <xdr:rowOff>287867</xdr:rowOff>
    </xdr:from>
    <xdr:to>
      <xdr:col>37</xdr:col>
      <xdr:colOff>19049</xdr:colOff>
      <xdr:row>48</xdr:row>
      <xdr:rowOff>19050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932389" y="12070292"/>
          <a:ext cx="6678085" cy="236008"/>
        </a:xfrm>
        <a:prstGeom prst="rect">
          <a:avLst/>
        </a:prstGeom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36000" tIns="0" rIns="36000" bIns="0" rtlCol="0" anchor="ctr"/>
        <a:lstStyle/>
        <a:p>
          <a:pPr algn="l"/>
          <a:r>
            <a:rPr kumimoji="1" lang="ja-JP" altLang="en-US" sz="800">
              <a:solidFill>
                <a:sysClr val="windowText" lastClr="000000"/>
              </a:solidFill>
            </a:rPr>
            <a:t>従来（通常）の営業終了時間が</a:t>
          </a:r>
          <a:r>
            <a:rPr kumimoji="1" lang="en-US" altLang="ja-JP" sz="800" b="1" u="sng">
              <a:solidFill>
                <a:sysClr val="windowText" lastClr="000000"/>
              </a:solidFill>
            </a:rPr>
            <a:t>20</a:t>
          </a:r>
          <a:r>
            <a:rPr kumimoji="1" lang="ja-JP" altLang="en-US" sz="800" b="1" u="sng">
              <a:solidFill>
                <a:sysClr val="windowText" lastClr="000000"/>
              </a:solidFill>
            </a:rPr>
            <a:t>時すぎ、</a:t>
          </a:r>
          <a:r>
            <a:rPr kumimoji="1" lang="en-US" altLang="ja-JP" sz="800" b="1" u="sng">
              <a:solidFill>
                <a:sysClr val="windowText" lastClr="000000"/>
              </a:solidFill>
            </a:rPr>
            <a:t>21</a:t>
          </a:r>
          <a:r>
            <a:rPr kumimoji="1" lang="ja-JP" altLang="en-US" sz="800" b="1" u="sng">
              <a:solidFill>
                <a:sysClr val="windowText" lastClr="000000"/>
              </a:solidFill>
            </a:rPr>
            <a:t>時まで</a:t>
          </a:r>
          <a:r>
            <a:rPr kumimoji="1" lang="ja-JP" altLang="en-US" sz="800">
              <a:solidFill>
                <a:sysClr val="windowText" lastClr="000000"/>
              </a:solidFill>
            </a:rPr>
            <a:t>（認証取得日以降の期間は協力支援金の対象外（</a:t>
          </a:r>
          <a:r>
            <a:rPr kumimoji="1" lang="en-US" altLang="ja-JP" sz="800">
              <a:solidFill>
                <a:sysClr val="windowText" lastClr="000000"/>
              </a:solidFill>
            </a:rPr>
            <a:t>【E】</a:t>
          </a:r>
          <a:r>
            <a:rPr kumimoji="1" lang="ja-JP" altLang="en-US" sz="800">
              <a:solidFill>
                <a:sysClr val="windowText" lastClr="000000"/>
              </a:solidFill>
            </a:rPr>
            <a:t>～</a:t>
          </a:r>
          <a:r>
            <a:rPr kumimoji="1" lang="en-US" altLang="ja-JP" sz="800">
              <a:solidFill>
                <a:sysClr val="windowText" lastClr="000000"/>
              </a:solidFill>
            </a:rPr>
            <a:t>【H】</a:t>
          </a:r>
          <a:r>
            <a:rPr kumimoji="1" lang="ja-JP" altLang="en-US" sz="800">
              <a:solidFill>
                <a:sysClr val="windowText" lastClr="000000"/>
              </a:solidFill>
            </a:rPr>
            <a:t>は０円）となります。）</a:t>
          </a:r>
          <a:endParaRPr kumimoji="1" lang="en-US" altLang="ja-JP" sz="8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</xdr:col>
      <xdr:colOff>123824</xdr:colOff>
      <xdr:row>48</xdr:row>
      <xdr:rowOff>166159</xdr:rowOff>
    </xdr:from>
    <xdr:to>
      <xdr:col>20</xdr:col>
      <xdr:colOff>57150</xdr:colOff>
      <xdr:row>50</xdr:row>
      <xdr:rowOff>19050</xdr:rowOff>
    </xdr:to>
    <xdr:sp macro="" textlink="">
      <xdr:nvSpPr>
        <xdr:cNvPr id="15" name="正方形/長方形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933449" y="12453409"/>
          <a:ext cx="2828926" cy="214841"/>
        </a:xfrm>
        <a:prstGeom prst="rect">
          <a:avLst/>
        </a:prstGeom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36000" tIns="0" rIns="36000" bIns="0" rtlCol="0" anchor="ctr"/>
        <a:lstStyle/>
        <a:p>
          <a:pPr algn="l"/>
          <a:r>
            <a:rPr kumimoji="1" lang="ja-JP" altLang="en-US" sz="800">
              <a:solidFill>
                <a:sysClr val="windowText" lastClr="000000"/>
              </a:solidFill>
            </a:rPr>
            <a:t>従来（通常）の営業終了時間が</a:t>
          </a:r>
          <a:r>
            <a:rPr kumimoji="1" lang="en-US" altLang="ja-JP" sz="800" b="1" u="sng">
              <a:solidFill>
                <a:sysClr val="windowText" lastClr="000000"/>
              </a:solidFill>
            </a:rPr>
            <a:t>21</a:t>
          </a:r>
          <a:r>
            <a:rPr kumimoji="1" lang="ja-JP" altLang="en-US" sz="800" b="1" u="sng">
              <a:solidFill>
                <a:sysClr val="windowText" lastClr="000000"/>
              </a:solidFill>
            </a:rPr>
            <a:t>時を超えている</a:t>
          </a:r>
          <a:endParaRPr kumimoji="1" lang="en-US" altLang="ja-JP" sz="800" b="1" u="sng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0</xdr:col>
      <xdr:colOff>76200</xdr:colOff>
      <xdr:row>46</xdr:row>
      <xdr:rowOff>20108</xdr:rowOff>
    </xdr:from>
    <xdr:to>
      <xdr:col>22</xdr:col>
      <xdr:colOff>34926</xdr:colOff>
      <xdr:row>46</xdr:row>
      <xdr:rowOff>202141</xdr:rowOff>
    </xdr:to>
    <xdr:sp macro="" textlink="">
      <xdr:nvSpPr>
        <xdr:cNvPr id="18" name="正方形/長方形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76200" y="11802533"/>
          <a:ext cx="3940176" cy="182033"/>
        </a:xfrm>
        <a:prstGeom prst="rect">
          <a:avLst/>
        </a:prstGeom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36000" tIns="0" rIns="36000" bIns="0" rtlCol="0" anchor="ctr"/>
        <a:lstStyle/>
        <a:p>
          <a:pPr algn="ctr"/>
          <a:r>
            <a:rPr kumimoji="1" lang="ja-JP" altLang="en-US" sz="800">
              <a:solidFill>
                <a:sysClr val="windowText" lastClr="000000"/>
              </a:solidFill>
            </a:rPr>
            <a:t>従来（通常）の営業終了時間について、該当する方にチェックをいれてください。</a:t>
          </a:r>
          <a:endParaRPr kumimoji="1" lang="en-US" altLang="ja-JP" sz="800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V109"/>
  <sheetViews>
    <sheetView tabSelected="1" view="pageBreakPreview" topLeftCell="A46" zoomScaleNormal="100" zoomScaleSheetLayoutView="100" workbookViewId="0">
      <selection activeCell="AJ55" sqref="AJ55"/>
    </sheetView>
  </sheetViews>
  <sheetFormatPr defaultColWidth="2.375" defaultRowHeight="18.75"/>
  <cols>
    <col min="1" max="1" width="2.375" style="8"/>
    <col min="2" max="2" width="2.375" style="8" customWidth="1"/>
    <col min="3" max="3" width="3.5" style="8" bestFit="1" customWidth="1"/>
    <col min="4" max="20" width="2.375" style="8"/>
    <col min="21" max="21" width="2.375" style="8" customWidth="1"/>
    <col min="22" max="22" width="2.375" style="8"/>
    <col min="23" max="23" width="2.375" style="8" customWidth="1"/>
    <col min="24" max="24" width="3.25" style="8" bestFit="1" customWidth="1"/>
    <col min="25" max="25" width="3.125" style="8" customWidth="1"/>
    <col min="26" max="26" width="4.75" style="8" customWidth="1"/>
    <col min="27" max="31" width="2.375" style="8"/>
    <col min="32" max="32" width="4.75" style="8" customWidth="1"/>
    <col min="33" max="33" width="4.25" style="8" customWidth="1"/>
    <col min="34" max="34" width="5.875" style="8" customWidth="1"/>
    <col min="35" max="35" width="1.25" style="8" customWidth="1"/>
    <col min="36" max="16384" width="2.375" style="8"/>
  </cols>
  <sheetData>
    <row r="2" spans="1:47" s="29" customFormat="1" ht="19.149999999999999" customHeight="1">
      <c r="A2" s="132" t="s">
        <v>36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  <c r="AA2" s="133"/>
      <c r="AB2" s="133"/>
      <c r="AC2" s="133"/>
      <c r="AD2" s="133"/>
      <c r="AE2" s="133"/>
      <c r="AF2" s="133"/>
      <c r="AG2" s="133"/>
      <c r="AH2" s="133"/>
      <c r="AI2" s="133"/>
    </row>
    <row r="3" spans="1:47" s="30" customFormat="1" ht="25.5" customHeight="1">
      <c r="A3" s="134" t="s">
        <v>35</v>
      </c>
      <c r="B3" s="135"/>
      <c r="C3" s="135"/>
      <c r="D3" s="135"/>
      <c r="E3" s="135"/>
      <c r="F3" s="135"/>
      <c r="G3" s="135"/>
      <c r="H3" s="135"/>
      <c r="I3" s="136"/>
      <c r="J3" s="136"/>
      <c r="K3" s="136"/>
      <c r="L3" s="137"/>
      <c r="M3" s="146"/>
      <c r="N3" s="146"/>
      <c r="O3" s="146"/>
      <c r="P3" s="146"/>
      <c r="Q3" s="146"/>
      <c r="R3" s="146"/>
      <c r="S3" s="146"/>
      <c r="T3" s="146"/>
      <c r="U3" s="146"/>
      <c r="V3" s="146"/>
      <c r="W3" s="146"/>
      <c r="X3" s="146"/>
      <c r="Y3" s="146"/>
      <c r="Z3" s="146"/>
      <c r="AA3" s="146"/>
      <c r="AB3" s="146"/>
      <c r="AC3" s="146"/>
      <c r="AD3" s="146"/>
      <c r="AE3" s="146"/>
      <c r="AK3" s="31"/>
      <c r="AL3" s="31"/>
      <c r="AM3" s="31"/>
      <c r="AN3" s="31"/>
      <c r="AO3" s="31"/>
      <c r="AP3" s="31"/>
      <c r="AQ3" s="31"/>
      <c r="AR3" s="31"/>
      <c r="AS3" s="31"/>
      <c r="AT3" s="31"/>
      <c r="AU3" s="31"/>
    </row>
    <row r="4" spans="1:47" s="33" customFormat="1" ht="72" customHeight="1">
      <c r="A4" s="32"/>
      <c r="B4" s="150" t="s">
        <v>104</v>
      </c>
      <c r="C4" s="150"/>
      <c r="D4" s="150"/>
      <c r="E4" s="150"/>
      <c r="F4" s="150"/>
      <c r="G4" s="150"/>
      <c r="H4" s="150"/>
      <c r="I4" s="150"/>
      <c r="J4" s="150"/>
      <c r="K4" s="150"/>
      <c r="L4" s="150"/>
      <c r="M4" s="150"/>
      <c r="N4" s="150"/>
      <c r="O4" s="150"/>
      <c r="P4" s="150"/>
      <c r="Q4" s="150"/>
      <c r="R4" s="150"/>
      <c r="S4" s="150"/>
      <c r="T4" s="150"/>
      <c r="U4" s="150"/>
      <c r="V4" s="150"/>
      <c r="W4" s="150"/>
      <c r="X4" s="150"/>
      <c r="Y4" s="150"/>
      <c r="Z4" s="150"/>
      <c r="AA4" s="150"/>
      <c r="AB4" s="150"/>
      <c r="AC4" s="150"/>
      <c r="AD4" s="150"/>
      <c r="AE4" s="150"/>
      <c r="AF4" s="150"/>
      <c r="AG4" s="150"/>
      <c r="AH4" s="150"/>
      <c r="AI4" s="150"/>
      <c r="AK4" s="34"/>
      <c r="AL4" s="34"/>
      <c r="AM4" s="34"/>
      <c r="AN4" s="34"/>
      <c r="AO4" s="34"/>
      <c r="AP4" s="34"/>
      <c r="AQ4" s="34"/>
      <c r="AR4" s="34"/>
      <c r="AS4" s="34"/>
      <c r="AT4" s="34"/>
      <c r="AU4" s="34"/>
    </row>
    <row r="5" spans="1:47">
      <c r="A5" s="138" t="s">
        <v>99</v>
      </c>
      <c r="B5" s="139"/>
      <c r="C5" s="139"/>
      <c r="D5" s="139"/>
      <c r="E5" s="139"/>
      <c r="F5" s="140"/>
      <c r="G5" s="141"/>
      <c r="H5" s="141"/>
      <c r="I5" s="141"/>
      <c r="J5" s="141"/>
      <c r="K5" s="141"/>
      <c r="L5" s="141"/>
      <c r="M5" s="141"/>
      <c r="N5" s="141"/>
      <c r="O5" s="141"/>
      <c r="P5" s="141"/>
      <c r="Q5" s="141"/>
      <c r="R5" s="141"/>
      <c r="S5" s="141"/>
      <c r="T5" s="141"/>
      <c r="U5" s="141"/>
      <c r="V5" s="141"/>
      <c r="W5" s="141"/>
      <c r="X5" s="141"/>
    </row>
    <row r="6" spans="1:47" s="39" customFormat="1" ht="19.5" thickBot="1">
      <c r="A6" s="35"/>
      <c r="B6" s="36"/>
      <c r="C6" s="36"/>
      <c r="D6" s="36"/>
      <c r="E6" s="36"/>
      <c r="F6" s="37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</row>
    <row r="7" spans="1:47" ht="17.25" customHeight="1" thickBot="1">
      <c r="C7" s="40"/>
    </row>
    <row r="8" spans="1:47" s="39" customFormat="1" ht="16.5" customHeight="1">
      <c r="C8" s="41"/>
    </row>
    <row r="9" spans="1:47" s="1" customFormat="1" ht="15.75">
      <c r="B9" s="42" t="s">
        <v>88</v>
      </c>
      <c r="C9" s="26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43"/>
    </row>
    <row r="10" spans="1:47" s="1" customFormat="1" ht="16.5" thickBot="1"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</row>
    <row r="11" spans="1:47" s="1" customFormat="1" ht="15" customHeight="1" thickBot="1">
      <c r="B11" s="142"/>
      <c r="C11" s="143"/>
      <c r="D11" s="143"/>
      <c r="E11" s="144"/>
      <c r="F11" s="21" t="s">
        <v>31</v>
      </c>
      <c r="G11" s="145" t="s">
        <v>34</v>
      </c>
      <c r="H11" s="145"/>
      <c r="I11" s="20" t="s">
        <v>30</v>
      </c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147" t="s">
        <v>52</v>
      </c>
      <c r="Z11" s="148"/>
      <c r="AA11" s="148"/>
      <c r="AB11" s="148"/>
      <c r="AC11" s="148"/>
      <c r="AD11" s="148"/>
      <c r="AE11" s="148"/>
      <c r="AF11" s="148"/>
      <c r="AG11" s="148"/>
    </row>
    <row r="12" spans="1:47" s="7" customFormat="1" ht="19.5" customHeight="1" thickBot="1">
      <c r="B12" s="6" t="s">
        <v>90</v>
      </c>
      <c r="C12" s="44"/>
      <c r="D12" s="44"/>
      <c r="E12" s="44"/>
      <c r="F12" s="44"/>
      <c r="G12" s="44"/>
      <c r="H12" s="44"/>
      <c r="I12" s="44"/>
      <c r="K12" s="7" t="s">
        <v>49</v>
      </c>
      <c r="O12" s="7" t="s">
        <v>18</v>
      </c>
      <c r="Y12" s="148"/>
      <c r="Z12" s="148"/>
      <c r="AA12" s="148"/>
      <c r="AB12" s="148"/>
      <c r="AC12" s="148"/>
      <c r="AD12" s="148"/>
      <c r="AE12" s="148"/>
      <c r="AF12" s="148"/>
      <c r="AG12" s="148"/>
    </row>
    <row r="13" spans="1:47" ht="19.5" thickBot="1">
      <c r="B13" s="151"/>
      <c r="C13" s="152"/>
      <c r="D13" s="152"/>
      <c r="E13" s="152"/>
      <c r="F13" s="152"/>
      <c r="G13" s="153"/>
      <c r="H13" s="8" t="s">
        <v>1</v>
      </c>
      <c r="J13" s="8" t="s">
        <v>33</v>
      </c>
      <c r="K13" s="154" t="str">
        <f>IF(ISBLANK(B11),"",IF(B11=2020,60,59))</f>
        <v/>
      </c>
      <c r="L13" s="155"/>
      <c r="N13" s="8" t="s">
        <v>32</v>
      </c>
      <c r="O13" s="115" t="str">
        <f>IF(ISBLANK(B13),"",ROUNDUP(B13/K13,0))</f>
        <v/>
      </c>
      <c r="P13" s="116"/>
      <c r="Q13" s="116"/>
      <c r="R13" s="116"/>
      <c r="S13" s="116"/>
      <c r="T13" s="117"/>
      <c r="U13" s="8" t="s">
        <v>1</v>
      </c>
      <c r="Y13" s="148"/>
      <c r="Z13" s="148"/>
      <c r="AA13" s="148"/>
      <c r="AB13" s="148"/>
      <c r="AC13" s="148"/>
      <c r="AD13" s="148"/>
      <c r="AE13" s="148"/>
      <c r="AF13" s="148"/>
      <c r="AG13" s="148"/>
    </row>
    <row r="14" spans="1:47" s="7" customFormat="1" ht="12.75">
      <c r="O14" s="7" t="s">
        <v>82</v>
      </c>
    </row>
    <row r="15" spans="1:47" ht="3.95" customHeight="1">
      <c r="B15" s="45"/>
      <c r="C15" s="46"/>
      <c r="D15" s="46"/>
      <c r="E15" s="46"/>
      <c r="F15" s="46"/>
      <c r="G15" s="46"/>
      <c r="H15" s="46"/>
      <c r="I15" s="46"/>
      <c r="J15" s="46"/>
      <c r="K15" s="46"/>
      <c r="L15" s="46"/>
      <c r="M15" s="46"/>
      <c r="N15" s="46"/>
      <c r="O15" s="46"/>
      <c r="P15" s="46"/>
      <c r="Q15" s="46"/>
      <c r="R15" s="46"/>
      <c r="S15" s="46"/>
      <c r="T15" s="46"/>
      <c r="U15" s="46"/>
      <c r="V15" s="46"/>
      <c r="W15" s="46"/>
      <c r="X15" s="46"/>
      <c r="Y15" s="46"/>
      <c r="Z15" s="46"/>
      <c r="AA15" s="46"/>
      <c r="AB15" s="46"/>
      <c r="AC15" s="46"/>
      <c r="AD15" s="46"/>
      <c r="AE15" s="46"/>
      <c r="AF15" s="46"/>
      <c r="AG15" s="46"/>
      <c r="AH15" s="47"/>
    </row>
    <row r="16" spans="1:47" s="1" customFormat="1" ht="15.75">
      <c r="B16" s="19"/>
      <c r="C16" s="18" t="s">
        <v>102</v>
      </c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17"/>
    </row>
    <row r="17" spans="1:48" s="11" customFormat="1" ht="114.75" customHeight="1">
      <c r="A17" s="12"/>
      <c r="B17" s="15"/>
      <c r="C17" s="16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3"/>
      <c r="AI17" s="12"/>
    </row>
    <row r="18" spans="1:48" s="11" customFormat="1" ht="6.75" customHeight="1">
      <c r="A18" s="12"/>
      <c r="B18" s="15"/>
      <c r="C18" s="16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3"/>
      <c r="AI18" s="12"/>
    </row>
    <row r="19" spans="1:48" s="11" customFormat="1" ht="36.75" customHeight="1" thickBot="1">
      <c r="A19" s="12"/>
      <c r="B19" s="15"/>
      <c r="C19" s="166" t="s">
        <v>58</v>
      </c>
      <c r="D19" s="166"/>
      <c r="E19" s="166"/>
      <c r="F19" s="14"/>
      <c r="G19" s="14"/>
      <c r="H19" s="167" t="s">
        <v>59</v>
      </c>
      <c r="I19" s="167"/>
      <c r="J19" s="167"/>
      <c r="K19" s="167"/>
      <c r="L19" s="167"/>
      <c r="M19" s="167"/>
      <c r="N19" s="167"/>
      <c r="O19" s="167"/>
      <c r="P19" s="14"/>
      <c r="Q19" s="14"/>
      <c r="R19" s="14"/>
      <c r="S19" s="16"/>
      <c r="T19" s="14"/>
      <c r="U19" s="14"/>
      <c r="V19" s="14"/>
      <c r="W19" s="14"/>
      <c r="X19" s="14"/>
      <c r="Y19" s="14"/>
      <c r="Z19" s="14"/>
      <c r="AA19" s="167" t="s">
        <v>72</v>
      </c>
      <c r="AB19" s="167"/>
      <c r="AC19" s="167"/>
      <c r="AD19" s="167"/>
      <c r="AE19" s="167"/>
      <c r="AF19" s="167"/>
      <c r="AG19" s="167"/>
      <c r="AH19" s="168"/>
      <c r="AI19" s="14"/>
      <c r="AJ19" s="14"/>
      <c r="AK19" s="14"/>
      <c r="AL19" s="14"/>
      <c r="AM19" s="14"/>
      <c r="AN19" s="14"/>
      <c r="AO19" s="14"/>
      <c r="AP19" s="13"/>
      <c r="AQ19" s="12"/>
      <c r="AR19" s="12"/>
      <c r="AS19" s="12"/>
    </row>
    <row r="20" spans="1:48" s="11" customFormat="1" ht="21" customHeight="1" thickBot="1">
      <c r="A20" s="12"/>
      <c r="B20" s="15"/>
      <c r="C20" s="156"/>
      <c r="D20" s="157"/>
      <c r="E20" s="158"/>
      <c r="F20" s="14"/>
      <c r="G20" s="14"/>
      <c r="H20" s="99"/>
      <c r="I20" s="100"/>
      <c r="J20" s="14" t="s">
        <v>31</v>
      </c>
      <c r="K20" s="169"/>
      <c r="L20" s="170"/>
      <c r="M20" s="14" t="s">
        <v>30</v>
      </c>
      <c r="N20" s="169"/>
      <c r="O20" s="170"/>
      <c r="P20" s="14" t="s">
        <v>42</v>
      </c>
      <c r="Q20" s="14" t="s">
        <v>60</v>
      </c>
      <c r="R20" s="131">
        <v>2022</v>
      </c>
      <c r="S20" s="131"/>
      <c r="T20" s="14" t="s">
        <v>31</v>
      </c>
      <c r="U20" s="149">
        <v>1</v>
      </c>
      <c r="V20" s="149"/>
      <c r="W20" s="14" t="s">
        <v>30</v>
      </c>
      <c r="X20" s="24">
        <v>26</v>
      </c>
      <c r="Y20" s="14" t="s">
        <v>42</v>
      </c>
      <c r="Z20" s="14"/>
      <c r="AA20" s="99"/>
      <c r="AB20" s="100"/>
      <c r="AC20" s="14" t="s">
        <v>31</v>
      </c>
      <c r="AD20" s="28" t="s">
        <v>44</v>
      </c>
      <c r="AE20" s="14" t="s">
        <v>30</v>
      </c>
      <c r="AF20" s="14"/>
      <c r="AG20" s="14"/>
      <c r="AH20" s="13"/>
      <c r="AI20" s="14"/>
      <c r="AJ20" s="14"/>
      <c r="AK20" s="14"/>
      <c r="AL20" s="14"/>
      <c r="AM20" s="13"/>
      <c r="AN20" s="14"/>
      <c r="AO20" s="14"/>
      <c r="AP20" s="14"/>
      <c r="AQ20" s="14"/>
      <c r="AR20" s="14"/>
      <c r="AS20" s="13"/>
      <c r="AT20" s="12"/>
      <c r="AU20" s="12"/>
      <c r="AV20" s="12"/>
    </row>
    <row r="21" spans="1:48" s="7" customFormat="1" ht="11.25" customHeight="1">
      <c r="B21" s="10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9"/>
    </row>
    <row r="22" spans="1:48" s="7" customFormat="1" ht="13.5" thickBot="1">
      <c r="B22" s="10"/>
      <c r="C22" s="4" t="s">
        <v>91</v>
      </c>
      <c r="D22" s="4"/>
      <c r="E22" s="4"/>
      <c r="F22" s="4"/>
      <c r="G22" s="4"/>
      <c r="H22" s="4"/>
      <c r="I22" s="4"/>
      <c r="J22" s="4"/>
      <c r="K22" s="4"/>
      <c r="L22" s="4"/>
      <c r="M22" s="4"/>
      <c r="N22" s="4" t="s">
        <v>61</v>
      </c>
      <c r="O22" s="4"/>
      <c r="P22" s="4"/>
      <c r="Q22" s="4"/>
      <c r="R22" s="4"/>
      <c r="S22" s="4"/>
      <c r="T22" s="4"/>
      <c r="U22" s="4"/>
      <c r="V22" s="4"/>
      <c r="W22" s="4"/>
      <c r="X22" s="4"/>
      <c r="Y22" s="4" t="s">
        <v>18</v>
      </c>
      <c r="Z22" s="4"/>
      <c r="AA22" s="4"/>
      <c r="AB22" s="4"/>
      <c r="AC22" s="4"/>
      <c r="AD22" s="4"/>
      <c r="AE22" s="4"/>
      <c r="AF22" s="4"/>
      <c r="AG22" s="4"/>
      <c r="AH22" s="9"/>
    </row>
    <row r="23" spans="1:48" ht="19.5" customHeight="1" thickBot="1">
      <c r="B23" s="48"/>
      <c r="C23" s="159"/>
      <c r="D23" s="160"/>
      <c r="E23" s="160"/>
      <c r="F23" s="160"/>
      <c r="G23" s="160"/>
      <c r="H23" s="161"/>
      <c r="I23" s="27" t="s">
        <v>1</v>
      </c>
      <c r="J23" s="162" t="s">
        <v>29</v>
      </c>
      <c r="K23" s="162"/>
      <c r="L23" s="162"/>
      <c r="M23" s="102"/>
      <c r="N23" s="163" t="str">
        <f>IF(N20="","",DATE(R20,U20,X20)-DATE(H20,K20,N20)+1)</f>
        <v/>
      </c>
      <c r="O23" s="164"/>
      <c r="P23" s="164"/>
      <c r="Q23" s="164"/>
      <c r="R23" s="164"/>
      <c r="S23" s="165"/>
      <c r="T23" s="27" t="s">
        <v>28</v>
      </c>
      <c r="U23" s="162" t="s">
        <v>27</v>
      </c>
      <c r="V23" s="162"/>
      <c r="W23" s="162"/>
      <c r="X23" s="49"/>
      <c r="Y23" s="106" t="str">
        <f>IF(ISBLANK(C23),"",IF(ISBLANK(N23),"",ROUNDUP(C23/N23,0)))</f>
        <v/>
      </c>
      <c r="Z23" s="107"/>
      <c r="AA23" s="107"/>
      <c r="AB23" s="107"/>
      <c r="AC23" s="107"/>
      <c r="AD23" s="108"/>
      <c r="AE23" s="50" t="s">
        <v>1</v>
      </c>
      <c r="AF23" s="27"/>
      <c r="AG23" s="27"/>
      <c r="AH23" s="51"/>
    </row>
    <row r="24" spans="1:48" s="7" customFormat="1" ht="13.5" customHeight="1">
      <c r="B24" s="10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 t="s">
        <v>13</v>
      </c>
      <c r="Z24" s="4"/>
      <c r="AA24" s="4"/>
      <c r="AB24" s="4"/>
      <c r="AC24" s="4"/>
      <c r="AD24" s="4"/>
      <c r="AE24" s="4"/>
      <c r="AF24" s="4"/>
      <c r="AG24" s="4"/>
      <c r="AH24" s="9"/>
    </row>
    <row r="25" spans="1:48" ht="7.5" customHeight="1">
      <c r="B25" s="52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53"/>
      <c r="X25" s="53"/>
      <c r="Y25" s="53"/>
      <c r="Z25" s="53"/>
      <c r="AA25" s="53"/>
      <c r="AB25" s="53"/>
      <c r="AC25" s="53"/>
      <c r="AD25" s="53"/>
      <c r="AE25" s="53"/>
      <c r="AF25" s="53"/>
      <c r="AG25" s="53"/>
      <c r="AH25" s="54"/>
    </row>
    <row r="26" spans="1:48" s="39" customFormat="1" ht="7.5" customHeight="1">
      <c r="B26" s="39" t="str">
        <f>IF(AND(O13&lt;&gt;"",Y23&lt;&gt;""),MAX(O13,Y13),IF(O13&lt;&gt;"",O13,IF(Y23&lt;&gt;"",Y23,"")))</f>
        <v/>
      </c>
    </row>
    <row r="27" spans="1:48" s="39" customFormat="1" ht="18.75" customHeight="1" thickBot="1">
      <c r="A27" s="55" t="s">
        <v>62</v>
      </c>
      <c r="B27" s="55"/>
      <c r="C27" s="55"/>
      <c r="D27" s="55"/>
      <c r="E27" s="55"/>
      <c r="F27" s="55"/>
      <c r="G27" s="55"/>
      <c r="H27" s="55"/>
      <c r="I27" s="55"/>
      <c r="J27" s="55"/>
    </row>
    <row r="28" spans="1:48" ht="19.5" thickBot="1">
      <c r="B28" s="8" t="s">
        <v>43</v>
      </c>
      <c r="Z28" s="56" t="s">
        <v>26</v>
      </c>
      <c r="AA28" s="109" t="str">
        <f>IF(B26="","",IF(B26&lt;=75000,30000,""))</f>
        <v/>
      </c>
      <c r="AB28" s="110"/>
      <c r="AC28" s="110"/>
      <c r="AD28" s="110"/>
      <c r="AE28" s="110"/>
      <c r="AF28" s="111"/>
      <c r="AG28" s="8" t="s">
        <v>1</v>
      </c>
    </row>
    <row r="29" spans="1:48">
      <c r="B29" s="8" t="s">
        <v>94</v>
      </c>
    </row>
    <row r="30" spans="1:48" s="1" customFormat="1" ht="15.75">
      <c r="D30" s="1" t="s">
        <v>74</v>
      </c>
      <c r="V30" s="57"/>
      <c r="W30" s="58"/>
      <c r="X30" s="58"/>
      <c r="Y30" s="58"/>
      <c r="Z30" s="58"/>
      <c r="AA30" s="58"/>
      <c r="AB30" s="58"/>
      <c r="AC30" s="58"/>
      <c r="AD30" s="58"/>
      <c r="AE30" s="58"/>
    </row>
    <row r="31" spans="1:48" s="7" customFormat="1" ht="13.5" thickBot="1">
      <c r="D31" s="7" t="s">
        <v>18</v>
      </c>
      <c r="O31" s="7" t="s">
        <v>86</v>
      </c>
      <c r="R31" s="59"/>
      <c r="S31" s="6"/>
      <c r="T31" s="6"/>
      <c r="U31" s="6"/>
      <c r="V31" s="6"/>
      <c r="W31" s="6"/>
      <c r="X31" s="6"/>
      <c r="Y31" s="6"/>
      <c r="Z31" s="6"/>
      <c r="AA31" s="6"/>
      <c r="AB31" s="6"/>
    </row>
    <row r="32" spans="1:48" ht="19.5" thickBot="1">
      <c r="D32" s="96" t="str">
        <f>IF(B26="","",IF(75001&lt;=B26,IF(B26&lt;=250000,B26,""),""))</f>
        <v/>
      </c>
      <c r="E32" s="97"/>
      <c r="F32" s="97"/>
      <c r="G32" s="97"/>
      <c r="H32" s="97"/>
      <c r="I32" s="98"/>
      <c r="J32" s="60" t="s">
        <v>1</v>
      </c>
      <c r="K32" s="101" t="s">
        <v>53</v>
      </c>
      <c r="L32" s="101"/>
      <c r="M32" s="101"/>
      <c r="N32" s="102"/>
      <c r="O32" s="93" t="str">
        <f>IF(B26="","",IF(D32&lt;&gt;"",D32*0.4,""))</f>
        <v/>
      </c>
      <c r="P32" s="94"/>
      <c r="Q32" s="94"/>
      <c r="R32" s="94"/>
      <c r="S32" s="94"/>
      <c r="T32" s="95"/>
      <c r="U32" s="8" t="s">
        <v>7</v>
      </c>
      <c r="V32" s="61"/>
      <c r="W32" s="61"/>
      <c r="X32" s="61"/>
      <c r="Y32" s="61"/>
      <c r="Z32" s="62" t="s">
        <v>24</v>
      </c>
      <c r="AA32" s="103" t="str">
        <f>IF(B26="","",IF(O32&lt;&gt;"",ROUNDUP(O32,-3),""))</f>
        <v/>
      </c>
      <c r="AB32" s="104"/>
      <c r="AC32" s="104"/>
      <c r="AD32" s="104"/>
      <c r="AE32" s="104"/>
      <c r="AF32" s="105"/>
      <c r="AG32" s="8" t="s">
        <v>1</v>
      </c>
    </row>
    <row r="33" spans="1:33">
      <c r="B33" s="8" t="s">
        <v>16</v>
      </c>
      <c r="AA33" s="63" t="s">
        <v>6</v>
      </c>
      <c r="AB33" s="63"/>
    </row>
    <row r="34" spans="1:33" s="1" customFormat="1" ht="15.75">
      <c r="D34" s="23" t="s">
        <v>71</v>
      </c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64"/>
    </row>
    <row r="35" spans="1:33" s="1" customFormat="1" ht="15.75">
      <c r="D35" s="1" t="s">
        <v>50</v>
      </c>
    </row>
    <row r="36" spans="1:33" s="7" customFormat="1" ht="13.5" thickBot="1">
      <c r="D36" s="7" t="s">
        <v>51</v>
      </c>
      <c r="O36" s="7" t="s">
        <v>15</v>
      </c>
      <c r="Z36" s="7" t="s">
        <v>10</v>
      </c>
    </row>
    <row r="37" spans="1:33" ht="19.5" thickBot="1">
      <c r="D37" s="128"/>
      <c r="E37" s="129"/>
      <c r="F37" s="129"/>
      <c r="G37" s="129"/>
      <c r="H37" s="129"/>
      <c r="I37" s="130"/>
      <c r="J37" s="60" t="s">
        <v>1</v>
      </c>
      <c r="K37" s="101" t="s">
        <v>14</v>
      </c>
      <c r="L37" s="101"/>
      <c r="M37" s="101"/>
      <c r="N37" s="102"/>
      <c r="O37" s="112" t="str">
        <f>IF(B26&lt;&gt;"",IF(AA28="",IF(AA32="",IF(ISBLANK(D37),"",ROUNDUP(D37/59,0)),""),""),"")</f>
        <v/>
      </c>
      <c r="P37" s="113"/>
      <c r="Q37" s="113"/>
      <c r="R37" s="113"/>
      <c r="S37" s="113"/>
      <c r="T37" s="114"/>
      <c r="U37" s="8" t="s">
        <v>7</v>
      </c>
      <c r="Z37" s="96" t="str">
        <f>IF(AA28="",IF(AA32="",IF(O37="","",B26-O37),""),"")</f>
        <v/>
      </c>
      <c r="AA37" s="97"/>
      <c r="AB37" s="97"/>
      <c r="AC37" s="97"/>
      <c r="AD37" s="97"/>
      <c r="AE37" s="98"/>
      <c r="AF37" s="8" t="s">
        <v>1</v>
      </c>
    </row>
    <row r="38" spans="1:33" s="7" customFormat="1" ht="12.75">
      <c r="O38" s="7" t="s">
        <v>13</v>
      </c>
      <c r="Z38" s="7" t="s">
        <v>12</v>
      </c>
    </row>
    <row r="39" spans="1:33" ht="19.5" thickBot="1">
      <c r="D39" s="8" t="s">
        <v>55</v>
      </c>
      <c r="Y39" s="7"/>
      <c r="Z39" s="7"/>
      <c r="AA39" s="7"/>
      <c r="AB39" s="7"/>
      <c r="AC39" s="7"/>
      <c r="AD39" s="7"/>
      <c r="AE39" s="7"/>
      <c r="AF39" s="7"/>
      <c r="AG39" s="7"/>
    </row>
    <row r="40" spans="1:33" ht="19.5" thickBot="1">
      <c r="Z40" s="56" t="s">
        <v>23</v>
      </c>
      <c r="AA40" s="109" t="str">
        <f>IF(AND(AA44="対象外",Z37&lt;&gt;""),100000,IF(Z37="","",IF(Z37&lt;=250000,100000,"")))</f>
        <v/>
      </c>
      <c r="AB40" s="110"/>
      <c r="AC40" s="110"/>
      <c r="AD40" s="110"/>
      <c r="AE40" s="110"/>
      <c r="AF40" s="111"/>
      <c r="AG40" s="8" t="s">
        <v>1</v>
      </c>
    </row>
    <row r="41" spans="1:33" ht="24.75" customHeight="1">
      <c r="D41" s="8" t="s">
        <v>93</v>
      </c>
    </row>
    <row r="42" spans="1:33" s="1" customFormat="1" ht="15.75">
      <c r="F42" s="1" t="s">
        <v>76</v>
      </c>
      <c r="W42" s="57"/>
      <c r="X42" s="57"/>
      <c r="Y42" s="58"/>
      <c r="Z42" s="58"/>
      <c r="AA42" s="58"/>
      <c r="AB42" s="58"/>
      <c r="AC42" s="58"/>
      <c r="AD42" s="58"/>
    </row>
    <row r="43" spans="1:33" s="7" customFormat="1" ht="13.5" thickBot="1">
      <c r="F43" s="7" t="s">
        <v>10</v>
      </c>
      <c r="P43" s="7" t="s">
        <v>86</v>
      </c>
      <c r="S43" s="59"/>
      <c r="T43" s="6"/>
      <c r="U43" s="6"/>
      <c r="V43" s="6"/>
      <c r="W43" s="6"/>
      <c r="X43" s="6"/>
      <c r="Y43" s="6"/>
      <c r="Z43" s="6"/>
      <c r="AA43" s="6" t="s">
        <v>9</v>
      </c>
    </row>
    <row r="44" spans="1:33" ht="19.5" thickBot="1">
      <c r="F44" s="112" t="str">
        <f>IF(ISBLANK(C7),IF(Z37="","",IF(250000&lt;=Z37,Z37,"")),"対象外")</f>
        <v/>
      </c>
      <c r="G44" s="113"/>
      <c r="H44" s="113"/>
      <c r="I44" s="113"/>
      <c r="J44" s="114"/>
      <c r="K44" s="8" t="s">
        <v>1</v>
      </c>
      <c r="L44" s="101" t="s">
        <v>8</v>
      </c>
      <c r="M44" s="101"/>
      <c r="N44" s="101"/>
      <c r="O44" s="102"/>
      <c r="P44" s="93" t="str">
        <f>IF(F44="対象外",F44,IF(F44="","",F44*0.4))</f>
        <v/>
      </c>
      <c r="Q44" s="94"/>
      <c r="R44" s="94"/>
      <c r="S44" s="94"/>
      <c r="T44" s="94"/>
      <c r="U44" s="95"/>
      <c r="V44" s="8" t="s">
        <v>7</v>
      </c>
      <c r="W44" s="61"/>
      <c r="X44" s="61"/>
      <c r="Y44" s="61"/>
      <c r="Z44" s="56" t="s">
        <v>20</v>
      </c>
      <c r="AA44" s="103" t="str">
        <f>IF(P44="対象外",P44,IF(P44="","",IF(200000&lt;P44,200000,ROUNDUP(P44,-3))))</f>
        <v/>
      </c>
      <c r="AB44" s="104"/>
      <c r="AC44" s="104"/>
      <c r="AD44" s="104"/>
      <c r="AE44" s="104"/>
      <c r="AF44" s="105"/>
      <c r="AG44" s="8" t="s">
        <v>1</v>
      </c>
    </row>
    <row r="45" spans="1:33" ht="12" customHeight="1">
      <c r="Z45" s="56"/>
      <c r="AA45" s="63" t="s">
        <v>6</v>
      </c>
      <c r="AB45" s="65"/>
      <c r="AC45" s="65"/>
      <c r="AD45" s="65"/>
      <c r="AE45" s="65"/>
      <c r="AF45" s="65"/>
    </row>
    <row r="46" spans="1:33" s="39" customFormat="1" ht="24" customHeight="1">
      <c r="A46" s="55" t="s">
        <v>65</v>
      </c>
      <c r="B46" s="55"/>
      <c r="C46" s="55"/>
      <c r="D46" s="55"/>
      <c r="E46" s="55"/>
      <c r="F46" s="55"/>
      <c r="G46" s="55"/>
      <c r="H46" s="55"/>
      <c r="I46" s="55"/>
      <c r="J46" s="55"/>
    </row>
    <row r="47" spans="1:33" s="39" customFormat="1" ht="25.5" customHeight="1" thickBot="1">
      <c r="A47" s="55"/>
      <c r="B47" s="55"/>
      <c r="C47" s="55"/>
      <c r="D47" s="55"/>
      <c r="E47" s="55"/>
      <c r="F47" s="55"/>
      <c r="G47" s="55"/>
      <c r="H47" s="55"/>
      <c r="I47" s="55"/>
      <c r="J47" s="55"/>
    </row>
    <row r="48" spans="1:33" s="39" customFormat="1" ht="14.25" customHeight="1" thickBot="1">
      <c r="A48" s="55"/>
      <c r="B48" s="55"/>
      <c r="C48" s="55"/>
      <c r="D48" s="66"/>
      <c r="E48" s="55"/>
      <c r="F48" s="55"/>
      <c r="G48" s="55"/>
      <c r="H48" s="55"/>
      <c r="I48" s="55"/>
      <c r="J48" s="55"/>
    </row>
    <row r="49" spans="1:33" s="39" customFormat="1" ht="14.25" customHeight="1" thickBot="1">
      <c r="A49" s="55"/>
      <c r="B49" s="55"/>
      <c r="C49" s="55"/>
      <c r="D49" s="92"/>
      <c r="E49" s="55"/>
      <c r="F49" s="55"/>
      <c r="G49" s="55"/>
      <c r="H49" s="55"/>
      <c r="I49" s="55"/>
      <c r="J49" s="55"/>
      <c r="U49" s="82"/>
    </row>
    <row r="50" spans="1:33" s="39" customFormat="1" ht="14.25" customHeight="1" thickBot="1">
      <c r="A50" s="55"/>
      <c r="B50" s="55"/>
      <c r="C50" s="55"/>
      <c r="D50" s="67"/>
      <c r="E50" s="55"/>
      <c r="F50" s="55"/>
      <c r="G50" s="55"/>
      <c r="H50" s="55"/>
      <c r="I50" s="55"/>
      <c r="J50" s="55"/>
      <c r="U50" s="82"/>
    </row>
    <row r="51" spans="1:33" s="39" customFormat="1" ht="12" customHeight="1" thickBot="1">
      <c r="A51" s="55"/>
      <c r="B51" s="55"/>
      <c r="C51" s="55"/>
      <c r="D51" s="55"/>
      <c r="E51" s="55"/>
      <c r="F51" s="55"/>
      <c r="G51" s="55"/>
      <c r="H51" s="55"/>
      <c r="I51" s="55"/>
      <c r="J51" s="55"/>
    </row>
    <row r="52" spans="1:33" ht="19.5" thickBot="1">
      <c r="B52" s="8" t="s">
        <v>64</v>
      </c>
      <c r="Z52" s="56" t="s">
        <v>19</v>
      </c>
      <c r="AA52" s="109" t="str">
        <f>IF(D48&lt;&gt;"","対象外",IF(B26="","",IF(B26&lt;=83333,25000,"")))</f>
        <v/>
      </c>
      <c r="AB52" s="110"/>
      <c r="AC52" s="110"/>
      <c r="AD52" s="110"/>
      <c r="AE52" s="110"/>
      <c r="AF52" s="111"/>
      <c r="AG52" s="8" t="s">
        <v>1</v>
      </c>
    </row>
    <row r="53" spans="1:33">
      <c r="B53" s="8" t="s">
        <v>25</v>
      </c>
    </row>
    <row r="54" spans="1:33" s="1" customFormat="1" ht="15.75">
      <c r="D54" s="1" t="s">
        <v>73</v>
      </c>
      <c r="V54" s="57"/>
      <c r="W54" s="58"/>
      <c r="X54" s="58"/>
      <c r="Y54" s="58"/>
      <c r="Z54" s="58"/>
      <c r="AA54" s="58"/>
      <c r="AB54" s="58"/>
      <c r="AC54" s="58"/>
      <c r="AD54" s="58"/>
      <c r="AE54" s="58"/>
    </row>
    <row r="55" spans="1:33" s="7" customFormat="1" ht="13.5" thickBot="1">
      <c r="D55" s="7" t="s">
        <v>18</v>
      </c>
      <c r="O55" s="7" t="s">
        <v>86</v>
      </c>
      <c r="R55" s="59"/>
      <c r="S55" s="6"/>
      <c r="T55" s="6"/>
      <c r="U55" s="6"/>
      <c r="V55" s="6"/>
      <c r="W55" s="6"/>
      <c r="X55" s="6"/>
      <c r="Y55" s="6"/>
      <c r="Z55" s="6"/>
      <c r="AA55" s="6"/>
      <c r="AB55" s="6"/>
    </row>
    <row r="56" spans="1:33" ht="19.5" thickBot="1">
      <c r="D56" s="96" t="str">
        <f>IF(D48&lt;&gt;"","対象外",IF(B26="","",IF(83334&lt;=B26,IF(B26&lt;=250000,B26,""),"")))</f>
        <v/>
      </c>
      <c r="E56" s="97"/>
      <c r="F56" s="97"/>
      <c r="G56" s="97"/>
      <c r="H56" s="97"/>
      <c r="I56" s="98"/>
      <c r="J56" s="60" t="s">
        <v>1</v>
      </c>
      <c r="K56" s="101" t="s">
        <v>54</v>
      </c>
      <c r="L56" s="101"/>
      <c r="M56" s="101"/>
      <c r="N56" s="102"/>
      <c r="O56" s="93" t="str">
        <f>IF(D48&lt;&gt;"","対象外",IF(B26="","",IF(D56&lt;&gt;"",D56*0.3,"")))</f>
        <v/>
      </c>
      <c r="P56" s="94"/>
      <c r="Q56" s="94"/>
      <c r="R56" s="94"/>
      <c r="S56" s="94"/>
      <c r="T56" s="95"/>
      <c r="U56" s="8" t="s">
        <v>7</v>
      </c>
      <c r="V56" s="61"/>
      <c r="W56" s="61"/>
      <c r="X56" s="61"/>
      <c r="Y56" s="61"/>
      <c r="Z56" s="62" t="s">
        <v>37</v>
      </c>
      <c r="AA56" s="103" t="str">
        <f>IF(D48&lt;&gt;"","対象外",IF(B26="","",IF(O56&lt;&gt;"",ROUNDUP(O56,-3),"")))</f>
        <v/>
      </c>
      <c r="AB56" s="104"/>
      <c r="AC56" s="104"/>
      <c r="AD56" s="104"/>
      <c r="AE56" s="104"/>
      <c r="AF56" s="105"/>
      <c r="AG56" s="8" t="s">
        <v>1</v>
      </c>
    </row>
    <row r="57" spans="1:33">
      <c r="B57" s="8" t="s">
        <v>16</v>
      </c>
      <c r="AA57" s="63" t="s">
        <v>6</v>
      </c>
      <c r="AB57" s="63"/>
    </row>
    <row r="58" spans="1:33" s="1" customFormat="1" ht="15.75">
      <c r="D58" s="23" t="s">
        <v>63</v>
      </c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64"/>
    </row>
    <row r="59" spans="1:33" s="1" customFormat="1" ht="15.75">
      <c r="D59" s="1" t="s">
        <v>50</v>
      </c>
    </row>
    <row r="60" spans="1:33" s="7" customFormat="1" ht="13.5" thickBot="1">
      <c r="D60" s="7" t="s">
        <v>51</v>
      </c>
      <c r="O60" s="7" t="s">
        <v>77</v>
      </c>
      <c r="Z60" s="7" t="s">
        <v>78</v>
      </c>
    </row>
    <row r="61" spans="1:33" ht="19.5" thickBot="1">
      <c r="D61" s="128"/>
      <c r="E61" s="129"/>
      <c r="F61" s="129"/>
      <c r="G61" s="129"/>
      <c r="H61" s="129"/>
      <c r="I61" s="130"/>
      <c r="J61" s="60" t="s">
        <v>1</v>
      </c>
      <c r="K61" s="101" t="s">
        <v>14</v>
      </c>
      <c r="L61" s="101"/>
      <c r="M61" s="101"/>
      <c r="N61" s="102"/>
      <c r="O61" s="112" t="str">
        <f>IF(D48&lt;&gt;"","対象外",IF(B26&lt;&gt;"",IF(AA28="",IF(AA32="",IF(ISBLANK(D61),"",ROUNDUP(D61/59,0)),""),""),""))</f>
        <v/>
      </c>
      <c r="P61" s="113"/>
      <c r="Q61" s="113"/>
      <c r="R61" s="113"/>
      <c r="S61" s="113"/>
      <c r="T61" s="114"/>
      <c r="U61" s="8" t="s">
        <v>7</v>
      </c>
      <c r="Z61" s="96" t="str">
        <f>IF(D48&lt;&gt;"","対象外",IF(AA28="",IF(AA32="",IF(O61="","",B26-O61),""),""))</f>
        <v/>
      </c>
      <c r="AA61" s="97"/>
      <c r="AB61" s="97"/>
      <c r="AC61" s="97"/>
      <c r="AD61" s="97"/>
      <c r="AE61" s="98"/>
      <c r="AF61" s="8" t="s">
        <v>1</v>
      </c>
    </row>
    <row r="62" spans="1:33" s="7" customFormat="1" ht="12.75">
      <c r="O62" s="7" t="s">
        <v>13</v>
      </c>
      <c r="Z62" s="7" t="s">
        <v>89</v>
      </c>
    </row>
    <row r="63" spans="1:33" ht="19.5" thickBot="1">
      <c r="D63" s="8" t="s">
        <v>56</v>
      </c>
      <c r="Y63" s="7"/>
      <c r="Z63" s="7"/>
      <c r="AA63" s="7"/>
      <c r="AB63" s="7"/>
      <c r="AC63" s="7"/>
      <c r="AD63" s="7"/>
      <c r="AE63" s="7"/>
      <c r="AF63" s="7"/>
      <c r="AG63" s="7"/>
    </row>
    <row r="64" spans="1:33" ht="19.5" thickBot="1">
      <c r="Z64" s="56" t="s">
        <v>17</v>
      </c>
      <c r="AA64" s="109" t="str">
        <f>IF(D48&lt;&gt;"","対象外",IF(AND(AA75="対象外",Z61&lt;&gt;""),75000,IF(Z61="","",IF(Z61&lt;=187500,75000,""))))</f>
        <v/>
      </c>
      <c r="AB64" s="110"/>
      <c r="AC64" s="110"/>
      <c r="AD64" s="110"/>
      <c r="AE64" s="110"/>
      <c r="AF64" s="111"/>
      <c r="AG64" s="8" t="s">
        <v>1</v>
      </c>
    </row>
    <row r="65" spans="2:34" ht="24.75" customHeight="1">
      <c r="D65" s="8" t="s">
        <v>92</v>
      </c>
    </row>
    <row r="66" spans="2:34" s="1" customFormat="1" ht="15.75">
      <c r="F66" s="1" t="s">
        <v>79</v>
      </c>
      <c r="W66" s="57"/>
      <c r="X66" s="57"/>
      <c r="Y66" s="58"/>
      <c r="Z66" s="58"/>
      <c r="AA66" s="58"/>
      <c r="AB66" s="58"/>
      <c r="AC66" s="58"/>
      <c r="AD66" s="58"/>
    </row>
    <row r="67" spans="2:34" s="7" customFormat="1" ht="13.5" thickBot="1">
      <c r="F67" s="7" t="s">
        <v>78</v>
      </c>
      <c r="P67" s="7" t="s">
        <v>87</v>
      </c>
      <c r="S67" s="59"/>
      <c r="T67" s="6"/>
      <c r="U67" s="6"/>
      <c r="V67" s="6"/>
      <c r="W67" s="6"/>
      <c r="X67" s="6"/>
      <c r="Y67" s="6"/>
      <c r="Z67" s="6" t="s">
        <v>80</v>
      </c>
    </row>
    <row r="68" spans="2:34" ht="19.5" thickBot="1">
      <c r="F68" s="112" t="str">
        <f>IF(ISBLANK(C7),IF(Z61="","",IF(187501&lt;=Z61,Z61,"")),"対象外")</f>
        <v/>
      </c>
      <c r="G68" s="113"/>
      <c r="H68" s="113"/>
      <c r="I68" s="113"/>
      <c r="J68" s="114"/>
      <c r="K68" s="8" t="s">
        <v>1</v>
      </c>
      <c r="L68" s="101" t="s">
        <v>8</v>
      </c>
      <c r="M68" s="101"/>
      <c r="N68" s="101"/>
      <c r="O68" s="102"/>
      <c r="P68" s="93" t="str">
        <f>IF(F68="対象外",F68,IF(F68="","",F68*0.4))</f>
        <v/>
      </c>
      <c r="Q68" s="94"/>
      <c r="R68" s="94"/>
      <c r="S68" s="94"/>
      <c r="T68" s="94"/>
      <c r="U68" s="95"/>
      <c r="V68" s="8" t="s">
        <v>7</v>
      </c>
      <c r="W68" s="61"/>
      <c r="X68" s="61"/>
      <c r="Y68" s="61"/>
      <c r="Z68" s="96" t="str">
        <f>IF(P68="対象外",P68,IF(P68="","",IF(200000&lt;P68,200000,ROUNDUP(P68,-3))))</f>
        <v/>
      </c>
      <c r="AA68" s="97"/>
      <c r="AB68" s="97"/>
      <c r="AC68" s="97"/>
      <c r="AD68" s="97"/>
      <c r="AE68" s="98"/>
      <c r="AF68" s="8" t="s">
        <v>1</v>
      </c>
    </row>
    <row r="69" spans="2:34" s="7" customFormat="1" ht="12.75">
      <c r="Z69" s="6" t="s">
        <v>6</v>
      </c>
    </row>
    <row r="70" spans="2:34" s="1" customFormat="1" ht="15.75">
      <c r="F70" s="1" t="s">
        <v>75</v>
      </c>
      <c r="W70" s="57"/>
      <c r="X70" s="57"/>
      <c r="Y70" s="58"/>
      <c r="Z70" s="58"/>
      <c r="AA70" s="58"/>
      <c r="AB70" s="58"/>
      <c r="AC70" s="58"/>
      <c r="AD70" s="58"/>
    </row>
    <row r="71" spans="2:34" s="7" customFormat="1" ht="13.5" thickBot="1">
      <c r="F71" s="7" t="s">
        <v>22</v>
      </c>
      <c r="P71" s="7" t="s">
        <v>86</v>
      </c>
      <c r="S71" s="59"/>
      <c r="T71" s="6"/>
      <c r="U71" s="6"/>
      <c r="V71" s="6"/>
      <c r="W71" s="6"/>
      <c r="X71" s="6"/>
      <c r="Y71" s="6"/>
      <c r="Z71" s="6" t="s">
        <v>57</v>
      </c>
    </row>
    <row r="72" spans="2:34" ht="19.5" thickBot="1">
      <c r="F72" s="112" t="str">
        <f>IF(F68="対象外",F68,IF(F68="","",IF(187501&lt;=B25,B25,"")))</f>
        <v/>
      </c>
      <c r="G72" s="113"/>
      <c r="H72" s="113"/>
      <c r="I72" s="113"/>
      <c r="J72" s="114"/>
      <c r="K72" s="8" t="s">
        <v>1</v>
      </c>
      <c r="L72" s="101" t="s">
        <v>21</v>
      </c>
      <c r="M72" s="101"/>
      <c r="N72" s="101"/>
      <c r="O72" s="102"/>
      <c r="P72" s="93" t="str">
        <f>IF(F68="対象外",F68,IF(F72="","",F72*0.3))</f>
        <v/>
      </c>
      <c r="Q72" s="94"/>
      <c r="R72" s="94"/>
      <c r="S72" s="94"/>
      <c r="T72" s="94"/>
      <c r="U72" s="95"/>
      <c r="V72" s="8" t="s">
        <v>7</v>
      </c>
      <c r="W72" s="61"/>
      <c r="X72" s="61"/>
      <c r="Y72" s="61"/>
      <c r="Z72" s="96" t="str">
        <f>IF(F68="対象外",F68,IF(P72="","",ROUNDUP(P72,-3)))</f>
        <v/>
      </c>
      <c r="AA72" s="97"/>
      <c r="AB72" s="97"/>
      <c r="AC72" s="97"/>
      <c r="AD72" s="97"/>
      <c r="AE72" s="98"/>
      <c r="AF72" s="8" t="s">
        <v>1</v>
      </c>
    </row>
    <row r="73" spans="2:34" s="7" customFormat="1" ht="12.75">
      <c r="Z73" s="6" t="s">
        <v>6</v>
      </c>
    </row>
    <row r="74" spans="2:34" s="7" customFormat="1" ht="6" customHeight="1" thickBot="1">
      <c r="Z74" s="6"/>
    </row>
    <row r="75" spans="2:34" ht="19.5" thickBot="1">
      <c r="F75" s="8" t="s">
        <v>81</v>
      </c>
      <c r="Z75" s="56" t="s">
        <v>11</v>
      </c>
      <c r="AA75" s="109" t="str">
        <f>IF(AA76="対象外","対象外",IF(AA76="","",IF(AA76&gt;200000,200000,AA76)))</f>
        <v/>
      </c>
      <c r="AB75" s="110"/>
      <c r="AC75" s="110"/>
      <c r="AD75" s="110"/>
      <c r="AE75" s="110"/>
      <c r="AF75" s="111"/>
      <c r="AG75" s="8" t="s">
        <v>1</v>
      </c>
    </row>
    <row r="76" spans="2:34" ht="19.5" thickBot="1">
      <c r="AA76" s="68" t="str">
        <f>IF(Z68="","",IF(Z68&lt;Z72,Z68,Z72))</f>
        <v/>
      </c>
      <c r="AB76" s="68"/>
    </row>
    <row r="77" spans="2:34" ht="3.95" customHeight="1" thickTop="1">
      <c r="B77" s="69"/>
      <c r="C77" s="70"/>
      <c r="D77" s="70"/>
      <c r="E77" s="70"/>
      <c r="F77" s="70"/>
      <c r="G77" s="70"/>
      <c r="H77" s="70"/>
      <c r="I77" s="70"/>
      <c r="J77" s="70"/>
      <c r="K77" s="70"/>
      <c r="L77" s="70"/>
      <c r="M77" s="70"/>
      <c r="N77" s="70"/>
      <c r="O77" s="70"/>
      <c r="P77" s="70"/>
      <c r="Q77" s="70"/>
      <c r="R77" s="70"/>
      <c r="S77" s="70"/>
      <c r="T77" s="70"/>
      <c r="U77" s="70"/>
      <c r="V77" s="70"/>
      <c r="W77" s="70"/>
      <c r="X77" s="70"/>
      <c r="Y77" s="70"/>
      <c r="Z77" s="70"/>
      <c r="AA77" s="70"/>
      <c r="AB77" s="70"/>
      <c r="AC77" s="70"/>
      <c r="AD77" s="70"/>
      <c r="AE77" s="70"/>
      <c r="AF77" s="70"/>
      <c r="AG77" s="70"/>
      <c r="AH77" s="71"/>
    </row>
    <row r="78" spans="2:34" s="1" customFormat="1" ht="15.75">
      <c r="B78" s="5"/>
      <c r="C78" s="3" t="s">
        <v>83</v>
      </c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4"/>
      <c r="Z78" s="3"/>
      <c r="AA78" s="3"/>
      <c r="AB78" s="3"/>
      <c r="AC78" s="3"/>
      <c r="AD78" s="3"/>
      <c r="AE78" s="3"/>
      <c r="AF78" s="3"/>
      <c r="AG78" s="3"/>
      <c r="AH78" s="2"/>
    </row>
    <row r="79" spans="2:34" s="1" customFormat="1" ht="16.5" thickBot="1">
      <c r="B79" s="5"/>
      <c r="C79" s="3" t="s">
        <v>85</v>
      </c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4"/>
      <c r="Z79" s="3"/>
      <c r="AA79" s="3"/>
      <c r="AB79" s="3"/>
      <c r="AC79" s="3"/>
      <c r="AD79" s="3"/>
      <c r="AE79" s="3"/>
      <c r="AF79" s="3"/>
      <c r="AG79" s="3"/>
      <c r="AH79" s="2"/>
    </row>
    <row r="80" spans="2:34" s="1" customFormat="1" ht="21" customHeight="1" thickBot="1">
      <c r="B80" s="5"/>
      <c r="C80" s="123"/>
      <c r="D80" s="124"/>
      <c r="E80" s="124"/>
      <c r="F80" s="125"/>
      <c r="G80" s="3" t="s">
        <v>40</v>
      </c>
      <c r="H80" s="123"/>
      <c r="I80" s="125"/>
      <c r="J80" s="3" t="s">
        <v>41</v>
      </c>
      <c r="K80" s="123"/>
      <c r="L80" s="125"/>
      <c r="M80" s="3" t="s">
        <v>42</v>
      </c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4"/>
      <c r="Z80" s="3"/>
      <c r="AA80" s="3"/>
      <c r="AB80" s="3"/>
      <c r="AC80" s="3"/>
      <c r="AD80" s="3"/>
      <c r="AE80" s="3"/>
      <c r="AF80" s="3"/>
      <c r="AG80" s="3"/>
      <c r="AH80" s="2"/>
    </row>
    <row r="81" spans="2:34" s="1" customFormat="1" ht="15.75" customHeight="1">
      <c r="B81" s="5"/>
      <c r="C81" s="3" t="s">
        <v>100</v>
      </c>
      <c r="D81" s="3"/>
      <c r="E81" s="3"/>
      <c r="F81" s="3"/>
      <c r="G81" s="3"/>
      <c r="H81" s="3"/>
      <c r="I81" s="3"/>
      <c r="J81" s="3"/>
      <c r="K81" s="3"/>
      <c r="L81" s="3"/>
      <c r="M81" s="122" t="s">
        <v>66</v>
      </c>
      <c r="N81" s="122"/>
      <c r="O81" s="122"/>
      <c r="P81" s="122"/>
      <c r="Q81" s="122"/>
      <c r="R81" s="122"/>
      <c r="S81" s="122"/>
      <c r="T81" s="3"/>
      <c r="U81" s="3"/>
      <c r="V81" s="3"/>
      <c r="W81" s="3"/>
      <c r="X81" s="3"/>
      <c r="Y81" s="4"/>
      <c r="Z81" s="3"/>
      <c r="AA81" s="3"/>
      <c r="AB81" s="3"/>
      <c r="AC81" s="3"/>
      <c r="AD81" s="3"/>
      <c r="AE81" s="3"/>
      <c r="AF81" s="3"/>
      <c r="AG81" s="3"/>
      <c r="AH81" s="2"/>
    </row>
    <row r="82" spans="2:34" s="7" customFormat="1" ht="15.75" customHeight="1" thickBot="1">
      <c r="B82" s="72"/>
      <c r="C82" s="4" t="s">
        <v>5</v>
      </c>
      <c r="D82" s="4"/>
      <c r="E82" s="4"/>
      <c r="F82" s="4"/>
      <c r="G82" s="4"/>
      <c r="H82" s="4"/>
      <c r="I82" s="4"/>
      <c r="J82" s="4"/>
      <c r="K82" s="4"/>
      <c r="L82" s="4"/>
      <c r="M82" s="122"/>
      <c r="N82" s="122"/>
      <c r="O82" s="122"/>
      <c r="P82" s="122"/>
      <c r="Q82" s="122"/>
      <c r="R82" s="122"/>
      <c r="S82" s="122"/>
      <c r="T82" s="4"/>
      <c r="U82" s="4"/>
      <c r="V82" s="4" t="s">
        <v>97</v>
      </c>
      <c r="W82" s="73"/>
      <c r="X82" s="73"/>
      <c r="Y82" s="4"/>
      <c r="Z82" s="73"/>
      <c r="AA82" s="73"/>
      <c r="AB82" s="73"/>
      <c r="AC82" s="73"/>
      <c r="AD82" s="73"/>
      <c r="AE82" s="4"/>
      <c r="AF82" s="4"/>
      <c r="AG82" s="4"/>
      <c r="AH82" s="74"/>
    </row>
    <row r="83" spans="2:34" ht="22.15" customHeight="1" thickBot="1">
      <c r="B83" s="75"/>
      <c r="C83" s="115" t="str">
        <f>IF(AA28&lt;&gt;"",AA28,IF(AA32&lt;&gt;"",AA32,IF(AA40&lt;&gt;"",AA40,IF(AA44&lt;&gt;"",AA44,""))))</f>
        <v/>
      </c>
      <c r="D83" s="116"/>
      <c r="E83" s="116"/>
      <c r="F83" s="116"/>
      <c r="G83" s="116"/>
      <c r="H83" s="117"/>
      <c r="I83" s="27" t="s">
        <v>4</v>
      </c>
      <c r="J83" s="27"/>
      <c r="K83" s="27"/>
      <c r="L83" s="27"/>
      <c r="M83" s="118"/>
      <c r="N83" s="119"/>
      <c r="O83" s="119"/>
      <c r="P83" s="119"/>
      <c r="Q83" s="119"/>
      <c r="R83" s="120"/>
      <c r="S83" s="27" t="s">
        <v>3</v>
      </c>
      <c r="T83" s="27"/>
      <c r="U83" s="27"/>
      <c r="V83" s="76" t="str">
        <f>IF(C83&lt;&gt;"",IF(ISBLANK(M83),"",C83*M83),"")</f>
        <v/>
      </c>
      <c r="W83" s="121" t="str">
        <f>IF(ISBLANK(M83),"",C83*M83)</f>
        <v/>
      </c>
      <c r="X83" s="121"/>
      <c r="Y83" s="121"/>
      <c r="Z83" s="121"/>
      <c r="AA83" s="121"/>
      <c r="AB83" s="121"/>
      <c r="AC83" s="121"/>
      <c r="AD83" s="77"/>
      <c r="AE83" s="27" t="s">
        <v>1</v>
      </c>
      <c r="AF83" s="27"/>
      <c r="AG83" s="27"/>
      <c r="AH83" s="78"/>
    </row>
    <row r="84" spans="2:34" ht="17.25" customHeight="1">
      <c r="B84" s="75"/>
      <c r="C84" s="79" t="s">
        <v>101</v>
      </c>
      <c r="D84" s="80"/>
      <c r="E84" s="80"/>
      <c r="F84" s="80"/>
      <c r="G84" s="80"/>
      <c r="H84" s="80"/>
      <c r="I84" s="27"/>
      <c r="J84" s="27"/>
      <c r="K84" s="27"/>
      <c r="L84" s="27"/>
      <c r="M84" s="126" t="s">
        <v>67</v>
      </c>
      <c r="N84" s="126"/>
      <c r="O84" s="126"/>
      <c r="P84" s="126"/>
      <c r="Q84" s="126"/>
      <c r="R84" s="126"/>
      <c r="S84" s="27"/>
      <c r="T84" s="27"/>
      <c r="U84" s="27"/>
      <c r="V84" s="73"/>
      <c r="W84" s="73"/>
      <c r="X84" s="73"/>
      <c r="Y84" s="73"/>
      <c r="Z84" s="73"/>
      <c r="AA84" s="73"/>
      <c r="AB84" s="73"/>
      <c r="AC84" s="73"/>
      <c r="AD84" s="73"/>
      <c r="AE84" s="27"/>
      <c r="AF84" s="27"/>
      <c r="AG84" s="27"/>
      <c r="AH84" s="78"/>
    </row>
    <row r="85" spans="2:34" s="7" customFormat="1" ht="15.75" customHeight="1" thickBot="1">
      <c r="B85" s="72"/>
      <c r="C85" s="4" t="s">
        <v>39</v>
      </c>
      <c r="D85" s="4"/>
      <c r="E85" s="4"/>
      <c r="F85" s="4"/>
      <c r="G85" s="4"/>
      <c r="H85" s="4"/>
      <c r="I85" s="4"/>
      <c r="J85" s="4"/>
      <c r="K85" s="4"/>
      <c r="L85" s="4"/>
      <c r="M85" s="127"/>
      <c r="N85" s="127"/>
      <c r="O85" s="127"/>
      <c r="P85" s="127"/>
      <c r="Q85" s="127"/>
      <c r="R85" s="127"/>
      <c r="S85" s="4"/>
      <c r="T85" s="4"/>
      <c r="U85" s="4"/>
      <c r="V85" s="81" t="s">
        <v>98</v>
      </c>
      <c r="W85" s="73"/>
      <c r="X85" s="73"/>
      <c r="Y85" s="4"/>
      <c r="Z85" s="73"/>
      <c r="AA85" s="73"/>
      <c r="AB85" s="73"/>
      <c r="AC85" s="73"/>
      <c r="AD85" s="73"/>
      <c r="AE85" s="4"/>
      <c r="AF85" s="4"/>
      <c r="AG85" s="4"/>
      <c r="AH85" s="74"/>
    </row>
    <row r="86" spans="2:34" ht="22.15" customHeight="1" thickBot="1">
      <c r="B86" s="75"/>
      <c r="C86" s="115" t="str">
        <f>IF(AA52&lt;&gt;"",AA52,IF(AA56&lt;&gt;"",AA56,IF(AA64&lt;&gt;"",AA64,IF(AA75&lt;&gt;"",AA75,""))))</f>
        <v/>
      </c>
      <c r="D86" s="116"/>
      <c r="E86" s="116"/>
      <c r="F86" s="116"/>
      <c r="G86" s="116"/>
      <c r="H86" s="117"/>
      <c r="I86" s="27" t="s">
        <v>4</v>
      </c>
      <c r="J86" s="27"/>
      <c r="K86" s="27"/>
      <c r="L86" s="27"/>
      <c r="M86" s="118"/>
      <c r="N86" s="119"/>
      <c r="O86" s="119"/>
      <c r="P86" s="119"/>
      <c r="Q86" s="119"/>
      <c r="R86" s="120"/>
      <c r="S86" s="27" t="s">
        <v>3</v>
      </c>
      <c r="T86" s="27"/>
      <c r="U86" s="27"/>
      <c r="V86" s="76" t="str">
        <f>IF(C86&lt;&gt;"",IF(ISBLANK(M86),"",C86*M86),"")</f>
        <v/>
      </c>
      <c r="W86" s="121" t="str">
        <f>IF(D48&lt;&gt;"","対象外",IF(ISBLANK(M86),"",C86*M86))</f>
        <v/>
      </c>
      <c r="X86" s="121"/>
      <c r="Y86" s="121"/>
      <c r="Z86" s="121"/>
      <c r="AA86" s="121"/>
      <c r="AB86" s="121"/>
      <c r="AC86" s="121"/>
      <c r="AD86" s="77"/>
      <c r="AE86" s="27" t="s">
        <v>1</v>
      </c>
      <c r="AF86" s="27"/>
      <c r="AG86" s="27"/>
      <c r="AH86" s="78"/>
    </row>
    <row r="87" spans="2:34" ht="6" customHeight="1">
      <c r="B87" s="75"/>
      <c r="C87" s="80"/>
      <c r="D87" s="80"/>
      <c r="E87" s="80"/>
      <c r="F87" s="80"/>
      <c r="G87" s="80"/>
      <c r="H87" s="80"/>
      <c r="I87" s="82"/>
      <c r="J87" s="82"/>
      <c r="K87" s="82"/>
      <c r="L87" s="82"/>
      <c r="M87" s="83"/>
      <c r="N87" s="83"/>
      <c r="O87" s="83"/>
      <c r="P87" s="83"/>
      <c r="Q87" s="83"/>
      <c r="R87" s="83"/>
      <c r="S87" s="82"/>
      <c r="T87" s="82"/>
      <c r="U87" s="82"/>
      <c r="V87" s="84"/>
      <c r="W87" s="85"/>
      <c r="X87" s="85"/>
      <c r="Y87" s="85"/>
      <c r="Z87" s="85"/>
      <c r="AA87" s="85"/>
      <c r="AB87" s="85"/>
      <c r="AC87" s="85"/>
      <c r="AD87" s="73"/>
      <c r="AE87" s="27"/>
      <c r="AF87" s="27"/>
      <c r="AG87" s="27"/>
      <c r="AH87" s="78"/>
    </row>
    <row r="88" spans="2:34" ht="12.75" customHeight="1" thickBot="1">
      <c r="B88" s="75"/>
      <c r="C88" s="80"/>
      <c r="D88" s="80"/>
      <c r="E88" s="80"/>
      <c r="F88" s="80"/>
      <c r="G88" s="80"/>
      <c r="H88" s="80"/>
      <c r="I88" s="27"/>
      <c r="J88" s="27"/>
      <c r="K88" s="27"/>
      <c r="L88" s="27"/>
      <c r="M88" s="83"/>
      <c r="N88" s="83"/>
      <c r="O88" s="83"/>
      <c r="P88" s="83"/>
      <c r="Q88" s="83"/>
      <c r="R88" s="83"/>
      <c r="S88" s="82"/>
      <c r="T88" s="27"/>
      <c r="U88" s="27"/>
      <c r="V88" s="81" t="s">
        <v>96</v>
      </c>
      <c r="W88" s="85"/>
      <c r="X88" s="85"/>
      <c r="Y88" s="85"/>
      <c r="Z88" s="85"/>
      <c r="AA88" s="85"/>
      <c r="AB88" s="85"/>
      <c r="AC88" s="85"/>
      <c r="AD88" s="73"/>
      <c r="AE88" s="27"/>
      <c r="AF88" s="27"/>
      <c r="AG88" s="27"/>
      <c r="AH88" s="78"/>
    </row>
    <row r="89" spans="2:34" ht="21.75" customHeight="1" thickBot="1">
      <c r="B89" s="75"/>
      <c r="C89" s="80"/>
      <c r="D89" s="80"/>
      <c r="E89" s="80"/>
      <c r="F89" s="80"/>
      <c r="G89" s="80"/>
      <c r="H89" s="80"/>
      <c r="I89" s="27"/>
      <c r="J89" s="27"/>
      <c r="K89" s="27"/>
      <c r="L89" s="27"/>
      <c r="M89" s="83"/>
      <c r="N89" s="83"/>
      <c r="O89" s="83"/>
      <c r="P89" s="83"/>
      <c r="Q89" s="83"/>
      <c r="R89" s="83"/>
      <c r="S89" s="82"/>
      <c r="T89" s="27"/>
      <c r="U89" s="27"/>
      <c r="V89" s="76" t="str">
        <f>IF(C89&lt;&gt;"",IF(ISBLANK(M89),"",C89*M89),"")</f>
        <v/>
      </c>
      <c r="W89" s="121" t="str">
        <f>IF(D48&lt;&gt;"",W83,IF(AND(W83&lt;&gt;"",W86&lt;&gt;""),W83+W86,""))</f>
        <v/>
      </c>
      <c r="X89" s="121"/>
      <c r="Y89" s="121"/>
      <c r="Z89" s="121"/>
      <c r="AA89" s="121"/>
      <c r="AB89" s="121"/>
      <c r="AC89" s="121"/>
      <c r="AD89" s="77"/>
      <c r="AE89" s="27" t="s">
        <v>95</v>
      </c>
      <c r="AF89" s="27"/>
      <c r="AG89" s="27"/>
      <c r="AH89" s="78"/>
    </row>
    <row r="90" spans="2:34" ht="7.5" customHeight="1">
      <c r="B90" s="75"/>
      <c r="C90" s="80"/>
      <c r="D90" s="80"/>
      <c r="E90" s="80"/>
      <c r="F90" s="80"/>
      <c r="G90" s="80"/>
      <c r="H90" s="80"/>
      <c r="I90" s="27"/>
      <c r="J90" s="27"/>
      <c r="K90" s="27"/>
      <c r="L90" s="27"/>
      <c r="M90" s="83"/>
      <c r="N90" s="83"/>
      <c r="O90" s="83"/>
      <c r="P90" s="83"/>
      <c r="Q90" s="83"/>
      <c r="R90" s="83"/>
      <c r="S90" s="82"/>
      <c r="T90" s="27"/>
      <c r="U90" s="27"/>
      <c r="V90" s="84"/>
      <c r="W90" s="85"/>
      <c r="X90" s="85"/>
      <c r="Y90" s="85"/>
      <c r="Z90" s="85"/>
      <c r="AA90" s="85"/>
      <c r="AB90" s="85"/>
      <c r="AC90" s="85"/>
      <c r="AD90" s="73"/>
      <c r="AE90" s="27"/>
      <c r="AF90" s="27"/>
      <c r="AG90" s="27"/>
      <c r="AH90" s="78"/>
    </row>
    <row r="91" spans="2:34" ht="12.6" customHeight="1">
      <c r="B91" s="75"/>
      <c r="C91" s="86" t="s">
        <v>84</v>
      </c>
      <c r="D91" s="80"/>
      <c r="E91" s="80"/>
      <c r="F91" s="80"/>
      <c r="G91" s="80"/>
      <c r="H91" s="80"/>
      <c r="I91" s="27"/>
      <c r="J91" s="27"/>
      <c r="K91" s="27"/>
      <c r="L91" s="27"/>
      <c r="M91" s="83"/>
      <c r="N91" s="83"/>
      <c r="O91" s="83"/>
      <c r="P91" s="83"/>
      <c r="Q91" s="83"/>
      <c r="R91" s="83"/>
      <c r="S91" s="27"/>
      <c r="T91" s="27"/>
      <c r="U91" s="27"/>
      <c r="V91" s="73"/>
      <c r="W91" s="73"/>
      <c r="X91" s="73"/>
      <c r="Y91" s="73"/>
      <c r="Z91" s="73"/>
      <c r="AA91" s="73"/>
      <c r="AB91" s="73"/>
      <c r="AC91" s="73"/>
      <c r="AD91" s="73"/>
      <c r="AE91" s="27"/>
      <c r="AF91" s="27"/>
      <c r="AG91" s="27"/>
      <c r="AH91" s="78"/>
    </row>
    <row r="92" spans="2:34" ht="15" customHeight="1" thickBot="1">
      <c r="B92" s="75"/>
      <c r="C92" s="79" t="s">
        <v>68</v>
      </c>
      <c r="D92" s="80"/>
      <c r="E92" s="80"/>
      <c r="F92" s="80"/>
      <c r="G92" s="80"/>
      <c r="H92" s="80"/>
      <c r="I92" s="27"/>
      <c r="J92" s="27"/>
      <c r="K92" s="27"/>
      <c r="L92" s="27"/>
      <c r="M92" s="14" t="s">
        <v>69</v>
      </c>
      <c r="N92" s="87"/>
      <c r="O92" s="87"/>
      <c r="P92" s="87"/>
      <c r="Q92" s="87"/>
      <c r="R92" s="87"/>
      <c r="S92" s="4"/>
      <c r="T92" s="4"/>
      <c r="U92" s="4"/>
      <c r="V92" s="4" t="s">
        <v>70</v>
      </c>
      <c r="W92" s="73"/>
      <c r="X92" s="73"/>
      <c r="Y92" s="4"/>
      <c r="Z92" s="73"/>
      <c r="AA92" s="73"/>
      <c r="AB92" s="73"/>
      <c r="AC92" s="73"/>
      <c r="AD92" s="73"/>
      <c r="AE92" s="4"/>
      <c r="AF92" s="27"/>
      <c r="AG92" s="27"/>
      <c r="AH92" s="78"/>
    </row>
    <row r="93" spans="2:34" ht="22.9" customHeight="1" thickBot="1">
      <c r="B93" s="75"/>
      <c r="C93" s="115" t="str">
        <f>IF(ISBLANK(C5),"",W83+W86)</f>
        <v/>
      </c>
      <c r="D93" s="116"/>
      <c r="E93" s="116"/>
      <c r="F93" s="116"/>
      <c r="G93" s="116"/>
      <c r="H93" s="117"/>
      <c r="I93" s="27" t="s">
        <v>103</v>
      </c>
      <c r="J93" s="27"/>
      <c r="K93" s="27"/>
      <c r="L93" s="27"/>
      <c r="M93" s="118">
        <v>350000</v>
      </c>
      <c r="N93" s="119"/>
      <c r="O93" s="119"/>
      <c r="P93" s="119"/>
      <c r="Q93" s="119"/>
      <c r="R93" s="120"/>
      <c r="S93" s="27" t="s">
        <v>2</v>
      </c>
      <c r="T93" s="27"/>
      <c r="U93" s="27"/>
      <c r="V93" s="88"/>
      <c r="W93" s="121" t="str">
        <f>IF(C93="","",C93-M93)</f>
        <v/>
      </c>
      <c r="X93" s="121"/>
      <c r="Y93" s="121"/>
      <c r="Z93" s="121"/>
      <c r="AA93" s="121"/>
      <c r="AB93" s="121"/>
      <c r="AC93" s="121"/>
      <c r="AD93" s="77"/>
      <c r="AE93" s="27" t="s">
        <v>1</v>
      </c>
      <c r="AF93" s="27"/>
      <c r="AG93" s="27"/>
      <c r="AH93" s="78"/>
    </row>
    <row r="94" spans="2:34" ht="10.5" customHeight="1" thickBot="1">
      <c r="B94" s="89"/>
      <c r="C94" s="90"/>
      <c r="D94" s="90"/>
      <c r="E94" s="90"/>
      <c r="F94" s="90"/>
      <c r="G94" s="90"/>
      <c r="H94" s="90"/>
      <c r="I94" s="90"/>
      <c r="J94" s="90"/>
      <c r="K94" s="90"/>
      <c r="L94" s="90"/>
      <c r="M94" s="90"/>
      <c r="N94" s="90"/>
      <c r="O94" s="90"/>
      <c r="P94" s="90"/>
      <c r="Q94" s="90"/>
      <c r="R94" s="90"/>
      <c r="S94" s="90"/>
      <c r="T94" s="90"/>
      <c r="U94" s="90"/>
      <c r="V94" s="90"/>
      <c r="W94" s="90"/>
      <c r="X94" s="90"/>
      <c r="Y94" s="90"/>
      <c r="Z94" s="90"/>
      <c r="AA94" s="90"/>
      <c r="AB94" s="90"/>
      <c r="AC94" s="90"/>
      <c r="AD94" s="90"/>
      <c r="AE94" s="90"/>
      <c r="AF94" s="90"/>
      <c r="AG94" s="90"/>
      <c r="AH94" s="91"/>
    </row>
    <row r="95" spans="2:34" ht="19.5" thickTop="1">
      <c r="C95" s="27"/>
      <c r="D95" s="27"/>
      <c r="E95" s="27"/>
      <c r="F95" s="27"/>
      <c r="G95" s="27"/>
      <c r="H95" s="27"/>
      <c r="M95" s="27"/>
      <c r="N95" s="27"/>
      <c r="O95" s="27"/>
      <c r="P95" s="27"/>
      <c r="Q95" s="27"/>
      <c r="R95" s="27"/>
      <c r="Y95" s="27"/>
      <c r="Z95" s="27"/>
      <c r="AA95" s="27"/>
      <c r="AB95" s="27"/>
      <c r="AC95" s="27"/>
      <c r="AD95" s="27"/>
    </row>
    <row r="98" spans="1:4">
      <c r="A98" s="8" t="s">
        <v>45</v>
      </c>
      <c r="B98" s="8">
        <v>2019</v>
      </c>
      <c r="D98" s="8" t="s">
        <v>38</v>
      </c>
    </row>
    <row r="99" spans="1:4">
      <c r="A99" s="8" t="s">
        <v>46</v>
      </c>
      <c r="B99" s="8">
        <v>2020</v>
      </c>
      <c r="C99" s="8">
        <v>3</v>
      </c>
    </row>
    <row r="100" spans="1:4">
      <c r="A100" s="8" t="s">
        <v>47</v>
      </c>
      <c r="B100" s="8">
        <v>2021</v>
      </c>
      <c r="C100" s="8">
        <v>4</v>
      </c>
    </row>
    <row r="101" spans="1:4">
      <c r="A101" s="8" t="s">
        <v>48</v>
      </c>
      <c r="C101" s="8">
        <v>5</v>
      </c>
    </row>
    <row r="102" spans="1:4">
      <c r="C102" s="8">
        <v>6</v>
      </c>
    </row>
    <row r="103" spans="1:4">
      <c r="C103" s="8">
        <v>7</v>
      </c>
    </row>
    <row r="104" spans="1:4">
      <c r="C104" s="8">
        <v>8</v>
      </c>
    </row>
    <row r="105" spans="1:4">
      <c r="C105" s="8">
        <v>9</v>
      </c>
    </row>
    <row r="106" spans="1:4">
      <c r="C106" s="8">
        <v>10</v>
      </c>
    </row>
    <row r="107" spans="1:4">
      <c r="C107" s="8">
        <v>11</v>
      </c>
    </row>
    <row r="108" spans="1:4">
      <c r="C108" s="8">
        <v>12</v>
      </c>
    </row>
    <row r="109" spans="1:4">
      <c r="C109" s="8" t="s">
        <v>0</v>
      </c>
    </row>
  </sheetData>
  <mergeCells count="75">
    <mergeCell ref="W89:AC89"/>
    <mergeCell ref="AA28:AF28"/>
    <mergeCell ref="B13:G13"/>
    <mergeCell ref="K13:L13"/>
    <mergeCell ref="O13:T13"/>
    <mergeCell ref="C20:E20"/>
    <mergeCell ref="C23:H23"/>
    <mergeCell ref="J23:M23"/>
    <mergeCell ref="N23:S23"/>
    <mergeCell ref="U23:W23"/>
    <mergeCell ref="C19:E19"/>
    <mergeCell ref="H19:O19"/>
    <mergeCell ref="AA19:AH19"/>
    <mergeCell ref="H20:I20"/>
    <mergeCell ref="K20:L20"/>
    <mergeCell ref="N20:O20"/>
    <mergeCell ref="R20:S20"/>
    <mergeCell ref="A2:AI2"/>
    <mergeCell ref="A3:L3"/>
    <mergeCell ref="A5:E5"/>
    <mergeCell ref="F5:X5"/>
    <mergeCell ref="B11:E11"/>
    <mergeCell ref="G11:H11"/>
    <mergeCell ref="M3:AE3"/>
    <mergeCell ref="Y11:AG13"/>
    <mergeCell ref="U20:V20"/>
    <mergeCell ref="B4:AI4"/>
    <mergeCell ref="F68:J68"/>
    <mergeCell ref="AA75:AF75"/>
    <mergeCell ref="F72:J72"/>
    <mergeCell ref="L72:O72"/>
    <mergeCell ref="D32:I32"/>
    <mergeCell ref="K32:N32"/>
    <mergeCell ref="O32:T32"/>
    <mergeCell ref="AA32:AF32"/>
    <mergeCell ref="L68:O68"/>
    <mergeCell ref="D61:I61"/>
    <mergeCell ref="D37:I37"/>
    <mergeCell ref="K37:N37"/>
    <mergeCell ref="O37:T37"/>
    <mergeCell ref="Z37:AE37"/>
    <mergeCell ref="AA40:AF40"/>
    <mergeCell ref="F44:J44"/>
    <mergeCell ref="Z72:AE72"/>
    <mergeCell ref="C93:H93"/>
    <mergeCell ref="M93:R93"/>
    <mergeCell ref="W93:AC93"/>
    <mergeCell ref="C83:H83"/>
    <mergeCell ref="C86:H86"/>
    <mergeCell ref="M86:R86"/>
    <mergeCell ref="W86:AC86"/>
    <mergeCell ref="M83:R83"/>
    <mergeCell ref="W83:AC83"/>
    <mergeCell ref="M81:S82"/>
    <mergeCell ref="C80:F80"/>
    <mergeCell ref="H80:I80"/>
    <mergeCell ref="M84:R85"/>
    <mergeCell ref="K80:L80"/>
    <mergeCell ref="P72:U72"/>
    <mergeCell ref="P68:U68"/>
    <mergeCell ref="Z68:AE68"/>
    <mergeCell ref="AA20:AB20"/>
    <mergeCell ref="D56:I56"/>
    <mergeCell ref="K56:N56"/>
    <mergeCell ref="O56:T56"/>
    <mergeCell ref="AA56:AF56"/>
    <mergeCell ref="Y23:AD23"/>
    <mergeCell ref="AA52:AF52"/>
    <mergeCell ref="K61:N61"/>
    <mergeCell ref="O61:T61"/>
    <mergeCell ref="Z61:AE61"/>
    <mergeCell ref="AA64:AF64"/>
    <mergeCell ref="L44:O44"/>
    <mergeCell ref="P44:U44"/>
    <mergeCell ref="AA44:AF44"/>
  </mergeCells>
  <phoneticPr fontId="3"/>
  <dataValidations count="4">
    <dataValidation type="list" allowBlank="1" showInputMessage="1" showErrorMessage="1" sqref="B11:E11" xr:uid="{00000000-0002-0000-0000-000000000000}">
      <formula1>$B$98:$B$101</formula1>
    </dataValidation>
    <dataValidation type="list" allowBlank="1" showInputMessage="1" showErrorMessage="1" sqref="C7:C8 D48:D50 U49:U50" xr:uid="{00000000-0002-0000-0000-000001000000}">
      <formula1>$D$98:$D$99</formula1>
    </dataValidation>
    <dataValidation showInputMessage="1" showErrorMessage="1" sqref="U20 AD20" xr:uid="{00000000-0002-0000-0000-000002000000}"/>
    <dataValidation type="list" showInputMessage="1" showErrorMessage="1" sqref="C20:E20" xr:uid="{00000000-0002-0000-0000-000003000000}">
      <formula1>$A$98:$A$102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82" fitToHeight="0" orientation="portrait" r:id="rId1"/>
  <rowBreaks count="1" manualBreakCount="1">
    <brk id="45" max="3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中小C</vt:lpstr>
      <vt:lpstr>中小C!Print_Area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齊藤＿遼</dc:creator>
  <cp:lastModifiedBy>Administrator</cp:lastModifiedBy>
  <cp:lastPrinted>2022-02-16T10:58:58Z</cp:lastPrinted>
  <dcterms:created xsi:type="dcterms:W3CDTF">2022-02-03T13:39:36Z</dcterms:created>
  <dcterms:modified xsi:type="dcterms:W3CDTF">2022-02-16T11:21:13Z</dcterms:modified>
</cp:coreProperties>
</file>