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127-0220本申請\"/>
    </mc:Choice>
  </mc:AlternateContent>
  <xr:revisionPtr revIDLastSave="0" documentId="13_ncr:1_{5C620A91-C9A6-4451-8D8F-9A17B7B318A8}" xr6:coauthVersionLast="44" xr6:coauthVersionMax="44" xr10:uidLastSave="{00000000-0000-0000-0000-000000000000}"/>
  <bookViews>
    <workbookView xWindow="-27510" yWindow="690" windowWidth="13050" windowHeight="14835" xr2:uid="{00000000-000D-0000-FFFF-FFFF00000000}"/>
  </bookViews>
  <sheets>
    <sheet name="中小Ａ" sheetId="13" r:id="rId1"/>
  </sheets>
  <definedNames>
    <definedName name="_xlnm.Print_Area" localSheetId="0">中小Ａ!$A$1:$AH$61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3" l="1"/>
  <c r="W55" i="13" l="1"/>
  <c r="C59" i="13" s="1"/>
  <c r="W59" i="13" s="1"/>
  <c r="K12" i="13" l="1"/>
  <c r="O12" i="13" l="1"/>
  <c r="Y22" i="13"/>
  <c r="B25" i="13" l="1"/>
  <c r="AA26" i="13" s="1"/>
  <c r="D30" i="13" l="1"/>
  <c r="O30" i="13" s="1"/>
  <c r="AA30" i="13" s="1"/>
  <c r="O35" i="13" s="1"/>
  <c r="Z35" i="13" l="1"/>
  <c r="F42" i="13" s="1"/>
  <c r="F46" i="13" l="1"/>
  <c r="P46" i="13" s="1"/>
  <c r="Z46" i="13" s="1"/>
  <c r="P42" i="13"/>
  <c r="Z42" i="13" s="1"/>
  <c r="AA50" i="13" l="1"/>
  <c r="AA49" i="13" s="1"/>
  <c r="AA38" i="13" s="1"/>
  <c r="C55" i="13" s="1"/>
  <c r="V55" i="13" l="1"/>
</calcChain>
</file>

<file path=xl/sharedStrings.xml><?xml version="1.0" encoding="utf-8"?>
<sst xmlns="http://schemas.openxmlformats.org/spreadsheetml/2006/main" count="110" uniqueCount="80">
  <si>
    <t>中小企業・個人事業者</t>
    <rPh sb="0" eb="4">
      <t>チュウショウキギョウ</t>
    </rPh>
    <rPh sb="5" eb="10">
      <t>コジンジギョウシャ</t>
    </rPh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</si>
  <si>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</si>
  <si>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円</t>
    <rPh sb="0" eb="1">
      <t>エン</t>
    </rPh>
    <phoneticPr fontId="4"/>
  </si>
  <si>
    <t>※小数点以下切り上げ</t>
    <phoneticPr fontId="4"/>
  </si>
  <si>
    <t>÷</t>
    <phoneticPr fontId="4"/>
  </si>
  <si>
    <t>日</t>
    <rPh sb="0" eb="1">
      <t>ニチ</t>
    </rPh>
    <phoneticPr fontId="4"/>
  </si>
  <si>
    <t>＝</t>
    <phoneticPr fontId="4"/>
  </si>
  <si>
    <t>●83,333円以下の場合…１日当たりの支援金額【A】25,000円（定額）</t>
    <rPh sb="7" eb="8">
      <t>エン</t>
    </rPh>
    <rPh sb="8" eb="10">
      <t>イカ</t>
    </rPh>
    <rPh sb="11" eb="13">
      <t>バアイ</t>
    </rPh>
    <rPh sb="15" eb="16">
      <t>ニチ</t>
    </rPh>
    <rPh sb="16" eb="17">
      <t>ア</t>
    </rPh>
    <rPh sb="20" eb="23">
      <t>シエンキン</t>
    </rPh>
    <rPh sb="23" eb="24">
      <t>ガク</t>
    </rPh>
    <rPh sb="33" eb="34">
      <t>エン</t>
    </rPh>
    <rPh sb="35" eb="37">
      <t>テイガク</t>
    </rPh>
    <phoneticPr fontId="4"/>
  </si>
  <si>
    <t>●83,334円以上、250,000円以下の場合</t>
    <rPh sb="7" eb="8">
      <t>エン</t>
    </rPh>
    <rPh sb="8" eb="10">
      <t>イジョウ</t>
    </rPh>
    <rPh sb="18" eb="19">
      <t>エン</t>
    </rPh>
    <rPh sb="19" eb="21">
      <t>イカ</t>
    </rPh>
    <rPh sb="22" eb="24">
      <t>バアイ</t>
    </rPh>
    <phoneticPr fontId="4"/>
  </si>
  <si>
    <t>1日当たりの売上高に0.3をかけて1日当たりの支援金額【B】を算出</t>
    <rPh sb="1" eb="2">
      <t>ニチ</t>
    </rPh>
    <rPh sb="2" eb="3">
      <t>ア</t>
    </rPh>
    <rPh sb="6" eb="9">
      <t>ウリアゲダカ</t>
    </rPh>
    <rPh sb="18" eb="19">
      <t>ニチ</t>
    </rPh>
    <rPh sb="19" eb="20">
      <t>ア</t>
    </rPh>
    <rPh sb="23" eb="27">
      <t>シエンキンガク</t>
    </rPh>
    <rPh sb="31" eb="33">
      <t>サンシュツ</t>
    </rPh>
    <phoneticPr fontId="4"/>
  </si>
  <si>
    <t>×０．３＝</t>
  </si>
  <si>
    <t>円　⇒</t>
    <rPh sb="0" eb="1">
      <t>エン</t>
    </rPh>
    <phoneticPr fontId="4"/>
  </si>
  <si>
    <t>【B】</t>
    <phoneticPr fontId="4"/>
  </si>
  <si>
    <t>●250,001円以上の場合</t>
    <rPh sb="8" eb="9">
      <t>エン</t>
    </rPh>
    <rPh sb="9" eb="11">
      <t>イジョウ</t>
    </rPh>
    <rPh sb="12" eb="14">
      <t>バアイ</t>
    </rPh>
    <phoneticPr fontId="4"/>
  </si>
  <si>
    <t>※千円未満は切り上げ</t>
    <rPh sb="1" eb="5">
      <t>センエンミマン</t>
    </rPh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</si>
  <si>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</si>
  <si>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</si>
  <si>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</si>
  <si>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◆減少額が187,500円以下の場合…１日当たりの支援金額【C】75,000円（定額）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4"/>
  </si>
  <si>
    <t>【C】</t>
    <phoneticPr fontId="4"/>
  </si>
  <si>
    <t>支援金額…④</t>
    <rPh sb="0" eb="4">
      <t>シエンキンガク</t>
    </rPh>
    <phoneticPr fontId="4"/>
  </si>
  <si>
    <t>×０．４＝</t>
  </si>
  <si>
    <t>1日当たりの売上高①</t>
    <rPh sb="1" eb="2">
      <t>ニチ</t>
    </rPh>
    <rPh sb="2" eb="3">
      <t>ア</t>
    </rPh>
    <rPh sb="6" eb="9">
      <t>ウリアゲダカ</t>
    </rPh>
    <phoneticPr fontId="4"/>
  </si>
  <si>
    <t>支援金額…⑤</t>
    <rPh sb="0" eb="4">
      <t>シエンキンガク</t>
    </rPh>
    <phoneticPr fontId="4"/>
  </si>
  <si>
    <t>×０．３＝</t>
    <phoneticPr fontId="4"/>
  </si>
  <si>
    <t>【D】</t>
    <phoneticPr fontId="4"/>
  </si>
  <si>
    <t>【A】～【D】の該当金額</t>
    <rPh sb="8" eb="10">
      <t>ガイトウ</t>
    </rPh>
    <rPh sb="10" eb="12">
      <t>キンガク</t>
    </rPh>
    <phoneticPr fontId="4"/>
  </si>
  <si>
    <t>円　×</t>
    <rPh sb="0" eb="1">
      <t>エン</t>
    </rPh>
    <phoneticPr fontId="4"/>
  </si>
  <si>
    <t>日　＝</t>
    <rPh sb="0" eb="1">
      <t>ニチ</t>
    </rPh>
    <phoneticPr fontId="4"/>
  </si>
  <si>
    <t>円　＝</t>
    <rPh sb="0" eb="1">
      <t>エン</t>
    </rPh>
    <phoneticPr fontId="4"/>
  </si>
  <si>
    <t>年</t>
    <rPh sb="0" eb="1">
      <t>ネン</t>
    </rPh>
    <phoneticPr fontId="1"/>
  </si>
  <si>
    <t>月</t>
    <rPh sb="0" eb="1">
      <t>ツキ</t>
    </rPh>
    <phoneticPr fontId="1"/>
  </si>
  <si>
    <t>1~2</t>
    <phoneticPr fontId="1"/>
  </si>
  <si>
    <t>　</t>
    <phoneticPr fontId="1"/>
  </si>
  <si>
    <t>÷</t>
    <phoneticPr fontId="1"/>
  </si>
  <si>
    <t>＝</t>
    <phoneticPr fontId="1"/>
  </si>
  <si>
    <t>÷ ５９ ＝</t>
    <phoneticPr fontId="4"/>
  </si>
  <si>
    <t>まん延防止等重点措置協力支援金（飲食店等）【令和４年１～２月分】申請書【支給金額の計算手順】</t>
    <rPh sb="36" eb="38">
      <t>シキュウ</t>
    </rPh>
    <rPh sb="38" eb="40">
      <t>キンガク</t>
    </rPh>
    <rPh sb="41" eb="43">
      <t>ケイサン</t>
    </rPh>
    <rPh sb="43" eb="45">
      <t>テジュン</t>
    </rPh>
    <phoneticPr fontId="4"/>
  </si>
  <si>
    <t>○</t>
    <phoneticPr fontId="1"/>
  </si>
  <si>
    <t>　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</si>
  <si>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</si>
  <si>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</si>
  <si>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</si>
  <si>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暦日数※</t>
    <rPh sb="0" eb="1">
      <t>コヨミ</t>
    </rPh>
    <rPh sb="1" eb="3">
      <t>ニッスウ</t>
    </rPh>
    <phoneticPr fontId="1"/>
  </si>
  <si>
    <t>小数点以下切り上げ</t>
    <phoneticPr fontId="4"/>
  </si>
  <si>
    <t>2022年の1~2月の1日当たりの飲食業の売上高を計算してください。</t>
    <rPh sb="4" eb="5">
      <t>ネン</t>
    </rPh>
    <rPh sb="9" eb="10">
      <t>ガツ</t>
    </rPh>
    <rPh sb="12" eb="13">
      <t>ニチ</t>
    </rPh>
    <rPh sb="13" eb="14">
      <t>ア</t>
    </rPh>
    <rPh sb="17" eb="20">
      <t>インショクギョウ</t>
    </rPh>
    <rPh sb="21" eb="24">
      <t>ウリアゲダカ</t>
    </rPh>
    <rPh sb="25" eb="27">
      <t>ケイサン</t>
    </rPh>
    <phoneticPr fontId="4"/>
  </si>
  <si>
    <t>2022年の1~2月の売上高</t>
    <rPh sb="13" eb="14">
      <t>ダカ</t>
    </rPh>
    <phoneticPr fontId="4"/>
  </si>
  <si>
    <t>A1</t>
    <phoneticPr fontId="1"/>
  </si>
  <si>
    <t>A2</t>
    <phoneticPr fontId="1"/>
  </si>
  <si>
    <t>B1</t>
    <phoneticPr fontId="1"/>
  </si>
  <si>
    <t>C1</t>
    <phoneticPr fontId="1"/>
  </si>
  <si>
    <t>日</t>
    <rPh sb="0" eb="1">
      <t>ニチ</t>
    </rPh>
    <phoneticPr fontId="1"/>
  </si>
  <si>
    <t>【A】</t>
  </si>
  <si>
    <t>※2019年1~2月　59日
　2020年1~2月　60日
　2021年1~2月　59日</t>
    <rPh sb="5" eb="6">
      <t>ネン</t>
    </rPh>
    <rPh sb="9" eb="10">
      <t>ツキ</t>
    </rPh>
    <rPh sb="13" eb="14">
      <t>ニチ</t>
    </rPh>
    <rPh sb="20" eb="21">
      <t>ネン</t>
    </rPh>
    <rPh sb="24" eb="25">
      <t>ツキ</t>
    </rPh>
    <rPh sb="28" eb="29">
      <t>ニチ</t>
    </rPh>
    <rPh sb="35" eb="36">
      <t>ネン</t>
    </rPh>
    <rPh sb="39" eb="40">
      <t>ツキ</t>
    </rPh>
    <rPh sb="43" eb="44">
      <t>ニチ</t>
    </rPh>
    <phoneticPr fontId="1"/>
  </si>
  <si>
    <t>Ａ1～Ｃ1
から選択</t>
    <rPh sb="8" eb="10">
      <t>センタク</t>
    </rPh>
    <phoneticPr fontId="1"/>
  </si>
  <si>
    <t>暦日数</t>
    <rPh sb="0" eb="1">
      <t>コヨミ</t>
    </rPh>
    <rPh sb="1" eb="3">
      <t>ニッスウ</t>
    </rPh>
    <phoneticPr fontId="4"/>
  </si>
  <si>
    <t>◆減少額が187,501円以上の場合（早期給付受給者は対象外）</t>
    <rPh sb="1" eb="4">
      <t>ゲンショウガク</t>
    </rPh>
    <rPh sb="13" eb="15">
      <t>イジョウ</t>
    </rPh>
    <rPh sb="16" eb="18">
      <t>バアイ</t>
    </rPh>
    <rPh sb="19" eb="21">
      <t>ソウキ</t>
    </rPh>
    <rPh sb="21" eb="23">
      <t>キュウフ</t>
    </rPh>
    <rPh sb="23" eb="26">
      <t>ジュキュウシャ</t>
    </rPh>
    <rPh sb="27" eb="30">
      <t>タイショウガイ</t>
    </rPh>
    <phoneticPr fontId="4"/>
  </si>
  <si>
    <t>支援金額④、支援金額⑤のいずれか低い額（上限額20万円）</t>
    <rPh sb="0" eb="4">
      <t>シエンキンガク</t>
    </rPh>
    <rPh sb="6" eb="10">
      <t>シエンキンガク</t>
    </rPh>
    <rPh sb="16" eb="17">
      <t>ヒク</t>
    </rPh>
    <rPh sb="18" eb="19">
      <t>ガク</t>
    </rPh>
    <rPh sb="20" eb="23">
      <t>ジョウゲンガク</t>
    </rPh>
    <rPh sb="25" eb="27">
      <t>マンエン</t>
    </rPh>
    <phoneticPr fontId="4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</si>
  <si>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1"/>
  </si>
  <si>
    <t>~</t>
    <phoneticPr fontId="1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</si>
  <si>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</si>
  <si>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＜早期給付を受けた場合＞</t>
    <rPh sb="1" eb="3">
      <t>ソウキ</t>
    </rPh>
    <rPh sb="3" eb="5">
      <t>キュウフ</t>
    </rPh>
    <rPh sb="6" eb="7">
      <t>ウ</t>
    </rPh>
    <rPh sb="9" eb="11">
      <t>バアイ</t>
    </rPh>
    <phoneticPr fontId="1"/>
  </si>
  <si>
    <t>当該期間の総支給額</t>
    <rPh sb="6" eb="8">
      <t>シキュウ</t>
    </rPh>
    <phoneticPr fontId="1"/>
  </si>
  <si>
    <t>早期支給額</t>
    <rPh sb="0" eb="2">
      <t>ソウキ</t>
    </rPh>
    <rPh sb="2" eb="4">
      <t>シキュウ</t>
    </rPh>
    <rPh sb="4" eb="5">
      <t>ガク</t>
    </rPh>
    <phoneticPr fontId="4"/>
  </si>
  <si>
    <t>今回支給額（=総支給額-早期支給額）</t>
    <rPh sb="0" eb="2">
      <t>コンカイ</t>
    </rPh>
    <rPh sb="2" eb="5">
      <t>シキュウガク</t>
    </rPh>
    <rPh sb="7" eb="8">
      <t>ソウ</t>
    </rPh>
    <rPh sb="8" eb="11">
      <t>シキュウガク</t>
    </rPh>
    <rPh sb="12" eb="14">
      <t>ソウキ</t>
    </rPh>
    <rPh sb="14" eb="16">
      <t>シキュウ</t>
    </rPh>
    <rPh sb="16" eb="17">
      <t>ガク</t>
    </rPh>
    <phoneticPr fontId="4"/>
  </si>
  <si>
    <t>１日あたりの売上高①と比較して、2022年の1~2月の1日当たりの売上高の減少額が187,500円以下ですか？</t>
    <phoneticPr fontId="4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</si>
  <si>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1"/>
  </si>
  <si>
    <t>当該期間の総支給額</t>
    <rPh sb="0" eb="2">
      <t>トウガイ</t>
    </rPh>
    <rPh sb="2" eb="4">
      <t>キカン</t>
    </rPh>
    <rPh sb="5" eb="6">
      <t>ソウ</t>
    </rPh>
    <rPh sb="6" eb="9">
      <t>シキュウガク</t>
    </rPh>
    <phoneticPr fontId="4"/>
  </si>
  <si>
    <t>1日当たりの支援金額　</t>
    <rPh sb="1" eb="2">
      <t>ニチ</t>
    </rPh>
    <rPh sb="2" eb="3">
      <t>ア</t>
    </rPh>
    <rPh sb="6" eb="10">
      <t>シエンキンガク</t>
    </rPh>
    <phoneticPr fontId="4"/>
  </si>
  <si>
    <t>1日当たりの支援金額</t>
    <rPh sb="1" eb="2">
      <t>ニチ</t>
    </rPh>
    <rPh sb="2" eb="3">
      <t>ア</t>
    </rPh>
    <rPh sb="6" eb="10">
      <t>シエンキンガク</t>
    </rPh>
    <phoneticPr fontId="4"/>
  </si>
  <si>
    <t>☆2019年1月2日以降に営業を始めた施設（店舗）は次の計算式により、1日当たりの売上高①を計算することも可能です。</t>
    <phoneticPr fontId="4"/>
  </si>
  <si>
    <t>協力日数（23日、24日、25日から選択）</t>
    <rPh sb="7" eb="8">
      <t>ニチ</t>
    </rPh>
    <rPh sb="11" eb="12">
      <t>ニチ</t>
    </rPh>
    <rPh sb="15" eb="16">
      <t>ニチ</t>
    </rPh>
    <rPh sb="18" eb="20">
      <t>センタク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</si>
  <si>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</si>
  <si>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</si>
  <si>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認証店Ａ（21時まで営業時短（酒類提供11時～20時まで））として営業した場合</t>
    <rPh sb="0" eb="3">
      <t>ニンショウテン</t>
    </rPh>
    <rPh sb="7" eb="8">
      <t>ジ</t>
    </rPh>
    <rPh sb="10" eb="12">
      <t>エイギョウ</t>
    </rPh>
    <rPh sb="12" eb="14">
      <t>ジタン</t>
    </rPh>
    <rPh sb="15" eb="16">
      <t>サケ</t>
    </rPh>
    <rPh sb="16" eb="17">
      <t>ルイ</t>
    </rPh>
    <rPh sb="17" eb="19">
      <t>テイキョウ</t>
    </rPh>
    <rPh sb="21" eb="22">
      <t>ジ</t>
    </rPh>
    <rPh sb="25" eb="26">
      <t>ジ</t>
    </rPh>
    <rPh sb="33" eb="35">
      <t>エイギョウ</t>
    </rPh>
    <rPh sb="37" eb="39">
      <t>バアイ</t>
    </rPh>
    <phoneticPr fontId="1"/>
  </si>
  <si>
    <t>施設（店舗）名</t>
    <rPh sb="0" eb="2">
      <t>シセツ</t>
    </rPh>
    <rPh sb="3" eb="5">
      <t>テンポ</t>
    </rPh>
    <rPh sb="6" eb="7">
      <t>メイ</t>
    </rPh>
    <phoneticPr fontId="4"/>
  </si>
  <si>
    <r>
      <t>円</t>
    </r>
    <r>
      <rPr>
        <sz val="18"/>
        <rFont val="游ゴシック"/>
        <family val="3"/>
        <charset val="128"/>
      </rPr>
      <t>　-</t>
    </r>
    <rPh sb="0" eb="1">
      <t>エン</t>
    </rPh>
    <phoneticPr fontId="4"/>
  </si>
  <si>
    <t>2019年、2020年又は2021年の1月～2月の1日当たりの飲食業の売上高（消費税及び地方消費税を除く）を計算してください。</t>
    <rPh sb="4" eb="5">
      <t>ネン</t>
    </rPh>
    <rPh sb="10" eb="11">
      <t>ネン</t>
    </rPh>
    <rPh sb="11" eb="12">
      <t>マタ</t>
    </rPh>
    <rPh sb="17" eb="18">
      <t>ネン</t>
    </rPh>
    <rPh sb="20" eb="21">
      <t>ガツ</t>
    </rPh>
    <rPh sb="23" eb="24">
      <t>ツキ</t>
    </rPh>
    <rPh sb="26" eb="27">
      <t>ニチ</t>
    </rPh>
    <rPh sb="27" eb="28">
      <t>ア</t>
    </rPh>
    <rPh sb="31" eb="34">
      <t>インショクギョウ</t>
    </rPh>
    <rPh sb="35" eb="38">
      <t>ウリアゲダカ</t>
    </rPh>
    <rPh sb="39" eb="42">
      <t>ショウヒゼイ</t>
    </rPh>
    <rPh sb="42" eb="43">
      <t>オヨ</t>
    </rPh>
    <rPh sb="44" eb="46">
      <t>チホウ</t>
    </rPh>
    <rPh sb="46" eb="49">
      <t>ショウヒゼイ</t>
    </rPh>
    <rPh sb="50" eb="51">
      <t>ノゾ</t>
    </rPh>
    <rPh sb="54" eb="56">
      <t>ケイサン</t>
    </rPh>
    <phoneticPr fontId="4"/>
  </si>
  <si>
    <t>1日当たりの減少額③に0.4をかけて1日当たりの支援金額を算出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</si>
  <si>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1日当たりの売上高①に0.3をかけて1日当たりの支援金額を算出</t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</si>
</sst>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11"/>
      <color theme="1"/>
      <name val="游ゴシック"/>
      <family val="3"/>
      <charset val="128"/>
    </font>
    <font>
      <sz val="6"/>
      <name val="Meiryo UI"/>
      <family val="2"/>
      <charset val="128"/>
    </font>
    <font>
      <sz val="16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4"/>
      <color theme="1"/>
      <name val="Meiryo UI"/>
      <family val="2"/>
      <charset val="128"/>
    </font>
    <font>
      <b/>
      <sz val="12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6"/>
      <name val="Meiryo UI"/>
      <family val="2"/>
      <charset val="128"/>
    </font>
    <font>
      <sz val="18"/>
      <name val="游ゴシック"/>
      <family val="3"/>
      <charset val="128"/>
    </font>
    <font>
      <b/>
      <sz val="9"/>
      <name val="Meiryo UI"/>
      <family val="2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b/>
      <sz val="16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4" borderId="0" xfId="1" applyFont="1" applyFill="1">
      <alignment vertical="center"/>
    </xf>
    <xf numFmtId="0" fontId="5" fillId="0" borderId="0" xfId="1" applyFont="1">
      <alignment vertical="center"/>
    </xf>
    <xf numFmtId="0" fontId="3" fillId="0" borderId="0" xfId="1" applyFont="1">
      <alignment vertical="center"/>
    </xf>
    <xf numFmtId="0" fontId="6" fillId="2" borderId="2" xfId="1" applyFont="1" applyFill="1" applyBorder="1">
      <alignment vertical="center"/>
    </xf>
    <xf numFmtId="0" fontId="6" fillId="2" borderId="3" xfId="1" applyFont="1" applyFill="1" applyBorder="1">
      <alignment vertical="center"/>
    </xf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6" fillId="0" borderId="16" xfId="1" applyFont="1" applyBorder="1">
      <alignment vertical="center"/>
    </xf>
    <xf numFmtId="0" fontId="9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11" xfId="1" applyFont="1" applyBorder="1">
      <alignment vertical="center"/>
    </xf>
    <xf numFmtId="0" fontId="6" fillId="4" borderId="0" xfId="1" applyFont="1" applyFill="1" applyProtection="1">
      <alignment vertical="center"/>
    </xf>
    <xf numFmtId="0" fontId="6" fillId="4" borderId="16" xfId="1" applyFont="1" applyFill="1" applyBorder="1" applyProtection="1">
      <alignment vertical="center"/>
    </xf>
    <xf numFmtId="0" fontId="9" fillId="4" borderId="0" xfId="1" applyFont="1" applyFill="1" applyBorder="1" applyProtection="1">
      <alignment vertical="center"/>
    </xf>
    <xf numFmtId="0" fontId="6" fillId="4" borderId="0" xfId="1" applyFont="1" applyFill="1" applyBorder="1" applyProtection="1">
      <alignment vertical="center"/>
    </xf>
    <xf numFmtId="0" fontId="6" fillId="4" borderId="11" xfId="1" applyFont="1" applyFill="1" applyBorder="1" applyProtection="1">
      <alignment vertical="center"/>
    </xf>
    <xf numFmtId="0" fontId="6" fillId="4" borderId="0" xfId="1" applyFont="1" applyFill="1">
      <alignment vertical="center"/>
    </xf>
    <xf numFmtId="0" fontId="7" fillId="0" borderId="0" xfId="1" applyFont="1">
      <alignment vertical="center"/>
    </xf>
    <xf numFmtId="0" fontId="7" fillId="0" borderId="16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11" xfId="1" applyFont="1" applyBorder="1">
      <alignment vertical="center"/>
    </xf>
    <xf numFmtId="0" fontId="3" fillId="0" borderId="0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6" fillId="0" borderId="21" xfId="1" applyFont="1" applyBorder="1">
      <alignment vertical="center"/>
    </xf>
    <xf numFmtId="0" fontId="6" fillId="0" borderId="22" xfId="1" applyFont="1" applyBorder="1">
      <alignment vertical="center"/>
    </xf>
    <xf numFmtId="0" fontId="3" fillId="0" borderId="23" xfId="1" applyFont="1" applyBorder="1">
      <alignment vertical="center"/>
    </xf>
    <xf numFmtId="0" fontId="6" fillId="0" borderId="7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5" borderId="0" xfId="1" applyFont="1" applyFill="1" applyBorder="1" applyProtection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5" fillId="0" borderId="0" xfId="1" applyFont="1" applyFill="1">
      <alignment vertical="center"/>
    </xf>
    <xf numFmtId="0" fontId="3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3" fillId="0" borderId="24" xfId="1" applyFont="1" applyBorder="1">
      <alignment vertical="center"/>
    </xf>
    <xf numFmtId="0" fontId="3" fillId="0" borderId="25" xfId="1" applyFont="1" applyBorder="1">
      <alignment vertical="center"/>
    </xf>
    <xf numFmtId="0" fontId="6" fillId="5" borderId="26" xfId="1" applyFont="1" applyFill="1" applyBorder="1" applyAlignment="1" applyProtection="1">
      <alignment vertical="center"/>
    </xf>
    <xf numFmtId="176" fontId="9" fillId="0" borderId="0" xfId="1" applyNumberFormat="1" applyFont="1" applyFill="1" applyBorder="1" applyAlignment="1">
      <alignment horizontal="left" vertical="center"/>
    </xf>
    <xf numFmtId="176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Border="1">
      <alignment vertical="center"/>
    </xf>
    <xf numFmtId="176" fontId="16" fillId="0" borderId="0" xfId="1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8" fillId="0" borderId="22" xfId="1" applyFont="1" applyBorder="1">
      <alignment vertical="center"/>
    </xf>
    <xf numFmtId="176" fontId="6" fillId="0" borderId="0" xfId="1" applyNumberFormat="1" applyFont="1" applyFill="1" applyBorder="1" applyAlignment="1">
      <alignment horizontal="left" vertical="center"/>
    </xf>
    <xf numFmtId="0" fontId="7" fillId="4" borderId="0" xfId="1" applyFont="1" applyFill="1" applyBorder="1" applyProtection="1">
      <alignment vertical="center"/>
    </xf>
    <xf numFmtId="0" fontId="17" fillId="0" borderId="13" xfId="1" applyFont="1" applyBorder="1" applyAlignment="1">
      <alignment vertical="center"/>
    </xf>
    <xf numFmtId="0" fontId="17" fillId="0" borderId="15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9" fillId="4" borderId="0" xfId="1" applyFont="1" applyFill="1" applyBorder="1" applyAlignment="1" applyProtection="1">
      <alignment horizontal="left" vertical="center" wrapText="1"/>
    </xf>
    <xf numFmtId="0" fontId="9" fillId="4" borderId="11" xfId="1" applyFont="1" applyFill="1" applyBorder="1" applyAlignment="1" applyProtection="1">
      <alignment horizontal="left" vertical="center" wrapText="1"/>
    </xf>
    <xf numFmtId="0" fontId="6" fillId="5" borderId="13" xfId="1" applyFont="1" applyFill="1" applyBorder="1" applyAlignment="1" applyProtection="1">
      <alignment horizontal="center" vertical="center"/>
    </xf>
    <xf numFmtId="0" fontId="6" fillId="5" borderId="15" xfId="1" applyFont="1" applyFill="1" applyBorder="1" applyAlignment="1" applyProtection="1">
      <alignment horizontal="center" vertical="center"/>
    </xf>
    <xf numFmtId="0" fontId="9" fillId="5" borderId="0" xfId="1" applyFont="1" applyFill="1" applyBorder="1" applyAlignment="1" applyProtection="1">
      <alignment horizontal="center" vertical="center"/>
    </xf>
    <xf numFmtId="0" fontId="9" fillId="5" borderId="13" xfId="1" applyFont="1" applyFill="1" applyBorder="1" applyAlignment="1" applyProtection="1">
      <alignment horizontal="center" vertical="center"/>
    </xf>
    <xf numFmtId="0" fontId="9" fillId="5" borderId="15" xfId="1" applyFont="1" applyFill="1" applyBorder="1" applyAlignment="1" applyProtection="1">
      <alignment horizontal="center" vertical="center"/>
    </xf>
    <xf numFmtId="38" fontId="17" fillId="0" borderId="14" xfId="2" applyFont="1" applyBorder="1" applyAlignment="1">
      <alignment horizontal="center" vertical="center"/>
    </xf>
    <xf numFmtId="0" fontId="6" fillId="5" borderId="0" xfId="1" applyFont="1" applyFill="1" applyBorder="1" applyAlignment="1" applyProtection="1">
      <alignment horizontal="center" vertical="center"/>
    </xf>
    <xf numFmtId="176" fontId="8" fillId="0" borderId="13" xfId="1" applyNumberFormat="1" applyFont="1" applyFill="1" applyBorder="1" applyAlignment="1">
      <alignment horizontal="center" vertical="center"/>
    </xf>
    <xf numFmtId="176" fontId="8" fillId="0" borderId="14" xfId="1" applyNumberFormat="1" applyFont="1" applyFill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center" vertical="center"/>
    </xf>
    <xf numFmtId="176" fontId="16" fillId="4" borderId="13" xfId="1" applyNumberFormat="1" applyFont="1" applyFill="1" applyBorder="1" applyAlignment="1">
      <alignment horizontal="center" vertical="center"/>
    </xf>
    <xf numFmtId="176" fontId="16" fillId="4" borderId="14" xfId="1" applyNumberFormat="1" applyFont="1" applyFill="1" applyBorder="1" applyAlignment="1">
      <alignment horizontal="center" vertical="center"/>
    </xf>
    <xf numFmtId="176" fontId="16" fillId="4" borderId="15" xfId="1" applyNumberFormat="1" applyFont="1" applyFill="1" applyBorder="1" applyAlignment="1">
      <alignment horizontal="center" vertical="center"/>
    </xf>
    <xf numFmtId="0" fontId="6" fillId="7" borderId="13" xfId="1" applyFont="1" applyFill="1" applyBorder="1" applyAlignment="1" applyProtection="1">
      <alignment horizontal="center" vertical="center"/>
    </xf>
    <xf numFmtId="0" fontId="6" fillId="7" borderId="14" xfId="1" applyFont="1" applyFill="1" applyBorder="1" applyAlignment="1" applyProtection="1">
      <alignment horizontal="center" vertical="center"/>
    </xf>
    <xf numFmtId="0" fontId="6" fillId="7" borderId="15" xfId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4" borderId="0" xfId="1" applyFont="1" applyFill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vertical="center"/>
    </xf>
    <xf numFmtId="0" fontId="14" fillId="0" borderId="0" xfId="1" applyFont="1" applyAlignment="1">
      <alignment vertical="center"/>
    </xf>
    <xf numFmtId="0" fontId="6" fillId="7" borderId="13" xfId="1" applyFont="1" applyFill="1" applyBorder="1" applyAlignment="1">
      <alignment horizontal="center" vertical="center"/>
    </xf>
    <xf numFmtId="0" fontId="6" fillId="7" borderId="14" xfId="1" applyFont="1" applyFill="1" applyBorder="1" applyAlignment="1">
      <alignment horizontal="center" vertical="center"/>
    </xf>
    <xf numFmtId="0" fontId="6" fillId="7" borderId="1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9" fillId="4" borderId="0" xfId="1" applyFont="1" applyFill="1" applyBorder="1" applyAlignment="1" applyProtection="1">
      <alignment horizontal="center" vertical="center" wrapText="1"/>
    </xf>
    <xf numFmtId="0" fontId="16" fillId="2" borderId="1" xfId="1" applyFont="1" applyFill="1" applyBorder="1" applyAlignment="1">
      <alignment horizontal="center" vertical="center" shrinkToFit="1"/>
    </xf>
    <xf numFmtId="0" fontId="19" fillId="2" borderId="1" xfId="1" applyFont="1" applyFill="1" applyBorder="1" applyAlignment="1">
      <alignment vertical="center" shrinkToFit="1"/>
    </xf>
    <xf numFmtId="0" fontId="20" fillId="5" borderId="1" xfId="1" applyNumberFormat="1" applyFont="1" applyFill="1" applyBorder="1" applyAlignment="1" applyProtection="1">
      <alignment horizontal="center" vertical="center"/>
      <protection locked="0"/>
    </xf>
    <xf numFmtId="0" fontId="8" fillId="5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NumberFormat="1" applyFont="1" applyFill="1" applyBorder="1" applyAlignment="1" applyProtection="1">
      <alignment horizontal="center" vertical="center"/>
      <protection locked="0"/>
    </xf>
    <xf numFmtId="0" fontId="8" fillId="7" borderId="26" xfId="1" applyFont="1" applyFill="1" applyBorder="1">
      <alignment vertical="center"/>
    </xf>
    <xf numFmtId="0" fontId="8" fillId="4" borderId="0" xfId="1" applyFont="1" applyFill="1" applyBorder="1">
      <alignment vertical="center"/>
    </xf>
    <xf numFmtId="0" fontId="6" fillId="2" borderId="4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11" fillId="0" borderId="0" xfId="1" applyFont="1" applyBorder="1" applyAlignment="1">
      <alignment vertical="center"/>
    </xf>
    <xf numFmtId="176" fontId="21" fillId="5" borderId="13" xfId="1" applyNumberFormat="1" applyFont="1" applyFill="1" applyBorder="1" applyAlignment="1" applyProtection="1">
      <alignment horizontal="center" vertical="center"/>
      <protection locked="0"/>
    </xf>
    <xf numFmtId="176" fontId="21" fillId="5" borderId="14" xfId="1" applyNumberFormat="1" applyFont="1" applyFill="1" applyBorder="1" applyAlignment="1" applyProtection="1">
      <alignment horizontal="center" vertical="center"/>
      <protection locked="0"/>
    </xf>
    <xf numFmtId="176" fontId="21" fillId="5" borderId="15" xfId="1" applyNumberFormat="1" applyFont="1" applyFill="1" applyBorder="1" applyAlignment="1" applyProtection="1">
      <alignment horizontal="center" vertical="center"/>
      <protection locked="0"/>
    </xf>
    <xf numFmtId="0" fontId="8" fillId="0" borderId="6" xfId="1" applyFont="1" applyBorder="1">
      <alignment vertical="center"/>
    </xf>
    <xf numFmtId="0" fontId="8" fillId="0" borderId="7" xfId="1" applyFont="1" applyBorder="1">
      <alignment vertical="center"/>
    </xf>
    <xf numFmtId="0" fontId="8" fillId="0" borderId="8" xfId="1" applyFont="1" applyBorder="1">
      <alignment vertical="center"/>
    </xf>
    <xf numFmtId="0" fontId="8" fillId="0" borderId="16" xfId="1" applyFont="1" applyBorder="1">
      <alignment vertical="center"/>
    </xf>
    <xf numFmtId="176" fontId="8" fillId="5" borderId="13" xfId="1" applyNumberFormat="1" applyFont="1" applyFill="1" applyBorder="1" applyAlignment="1" applyProtection="1">
      <alignment horizontal="center" vertical="center"/>
      <protection locked="0"/>
    </xf>
    <xf numFmtId="176" fontId="8" fillId="5" borderId="14" xfId="1" applyNumberFormat="1" applyFont="1" applyFill="1" applyBorder="1" applyAlignment="1" applyProtection="1">
      <alignment horizontal="center" vertical="center"/>
      <protection locked="0"/>
    </xf>
    <xf numFmtId="176" fontId="8" fillId="5" borderId="15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vertical="center"/>
    </xf>
    <xf numFmtId="176" fontId="8" fillId="0" borderId="13" xfId="1" applyNumberFormat="1" applyFont="1" applyFill="1" applyBorder="1" applyAlignment="1" applyProtection="1">
      <alignment horizontal="center" vertical="center"/>
      <protection locked="0"/>
    </xf>
    <xf numFmtId="176" fontId="8" fillId="0" borderId="14" xfId="1" applyNumberFormat="1" applyFont="1" applyFill="1" applyBorder="1" applyAlignment="1" applyProtection="1">
      <alignment horizontal="center" vertical="center"/>
      <protection locked="0"/>
    </xf>
    <xf numFmtId="176" fontId="8" fillId="0" borderId="15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center" vertical="center"/>
    </xf>
    <xf numFmtId="176" fontId="8" fillId="6" borderId="13" xfId="1" applyNumberFormat="1" applyFont="1" applyFill="1" applyBorder="1" applyAlignment="1">
      <alignment horizontal="center" vertical="center"/>
    </xf>
    <xf numFmtId="176" fontId="8" fillId="6" borderId="14" xfId="1" applyNumberFormat="1" applyFont="1" applyFill="1" applyBorder="1" applyAlignment="1">
      <alignment horizontal="center" vertical="center"/>
    </xf>
    <xf numFmtId="176" fontId="8" fillId="6" borderId="15" xfId="1" applyNumberFormat="1" applyFont="1" applyFill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0" xfId="1" applyFont="1" applyFill="1">
      <alignment vertical="center"/>
    </xf>
    <xf numFmtId="3" fontId="8" fillId="6" borderId="13" xfId="1" applyNumberFormat="1" applyFont="1" applyFill="1" applyBorder="1" applyAlignment="1">
      <alignment horizontal="center" vertical="center"/>
    </xf>
    <xf numFmtId="3" fontId="8" fillId="6" borderId="14" xfId="1" applyNumberFormat="1" applyFont="1" applyFill="1" applyBorder="1" applyAlignment="1">
      <alignment horizontal="center" vertical="center"/>
    </xf>
    <xf numFmtId="3" fontId="8" fillId="6" borderId="15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177" fontId="8" fillId="0" borderId="13" xfId="1" applyNumberFormat="1" applyFont="1" applyBorder="1" applyAlignment="1">
      <alignment horizontal="center" vertical="center"/>
    </xf>
    <xf numFmtId="177" fontId="8" fillId="0" borderId="14" xfId="1" applyNumberFormat="1" applyFont="1" applyBorder="1" applyAlignment="1">
      <alignment horizontal="center" vertical="center"/>
    </xf>
    <xf numFmtId="177" fontId="8" fillId="0" borderId="15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vertical="center"/>
    </xf>
    <xf numFmtId="178" fontId="8" fillId="0" borderId="13" xfId="1" applyNumberFormat="1" applyFont="1" applyBorder="1" applyAlignment="1">
      <alignment horizontal="center" vertical="center"/>
    </xf>
    <xf numFmtId="178" fontId="8" fillId="0" borderId="14" xfId="1" applyNumberFormat="1" applyFont="1" applyBorder="1" applyAlignment="1">
      <alignment horizontal="center" vertical="center"/>
    </xf>
    <xf numFmtId="178" fontId="8" fillId="0" borderId="15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177" fontId="8" fillId="6" borderId="13" xfId="1" applyNumberFormat="1" applyFont="1" applyFill="1" applyBorder="1" applyAlignment="1">
      <alignment horizontal="center" vertical="center"/>
    </xf>
    <xf numFmtId="177" fontId="8" fillId="6" borderId="14" xfId="1" applyNumberFormat="1" applyFont="1" applyFill="1" applyBorder="1" applyAlignment="1">
      <alignment horizontal="center" vertical="center"/>
    </xf>
    <xf numFmtId="177" fontId="8" fillId="6" borderId="15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top"/>
    </xf>
    <xf numFmtId="176" fontId="20" fillId="5" borderId="13" xfId="1" applyNumberFormat="1" applyFont="1" applyFill="1" applyBorder="1" applyAlignment="1" applyProtection="1">
      <alignment horizontal="center" vertical="center"/>
      <protection locked="0"/>
    </xf>
    <xf numFmtId="176" fontId="20" fillId="5" borderId="14" xfId="1" applyNumberFormat="1" applyFont="1" applyFill="1" applyBorder="1" applyAlignment="1" applyProtection="1">
      <alignment horizontal="center" vertical="center"/>
      <protection locked="0"/>
    </xf>
    <xf numFmtId="176" fontId="20" fillId="5" borderId="15" xfId="1" applyNumberFormat="1" applyFont="1" applyFill="1" applyBorder="1" applyAlignment="1" applyProtection="1">
      <alignment horizontal="center" vertical="center"/>
      <protection locked="0"/>
    </xf>
    <xf numFmtId="176" fontId="8" fillId="0" borderId="13" xfId="1" applyNumberFormat="1" applyFont="1" applyBorder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/>
    </xf>
    <xf numFmtId="176" fontId="8" fillId="0" borderId="15" xfId="1" applyNumberFormat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Border="1" applyAlignment="1">
      <alignment vertical="top"/>
    </xf>
    <xf numFmtId="0" fontId="8" fillId="0" borderId="18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20" xfId="1" applyFont="1" applyBorder="1">
      <alignment vertical="center"/>
    </xf>
    <xf numFmtId="0" fontId="7" fillId="4" borderId="0" xfId="1" applyFont="1" applyFill="1" applyBorder="1" applyAlignment="1" applyProtection="1">
      <alignment horizontal="left" vertical="center" wrapText="1"/>
    </xf>
    <xf numFmtId="0" fontId="7" fillId="0" borderId="21" xfId="1" applyFont="1" applyBorder="1">
      <alignment vertical="center"/>
    </xf>
    <xf numFmtId="0" fontId="7" fillId="4" borderId="27" xfId="1" applyFont="1" applyFill="1" applyBorder="1" applyAlignment="1" applyProtection="1">
      <alignment horizontal="left" vertical="center" wrapText="1"/>
    </xf>
    <xf numFmtId="0" fontId="7" fillId="0" borderId="22" xfId="1" applyFont="1" applyBorder="1">
      <alignment vertical="center"/>
    </xf>
    <xf numFmtId="0" fontId="8" fillId="0" borderId="21" xfId="1" applyFont="1" applyBorder="1">
      <alignment vertical="center"/>
    </xf>
    <xf numFmtId="176" fontId="16" fillId="5" borderId="13" xfId="1" applyNumberFormat="1" applyFont="1" applyFill="1" applyBorder="1" applyAlignment="1">
      <alignment horizontal="center" vertical="center"/>
    </xf>
    <xf numFmtId="176" fontId="16" fillId="5" borderId="14" xfId="1" applyNumberFormat="1" applyFont="1" applyFill="1" applyBorder="1" applyAlignment="1">
      <alignment horizontal="center" vertical="center"/>
    </xf>
    <xf numFmtId="176" fontId="16" fillId="5" borderId="15" xfId="1" applyNumberFormat="1" applyFont="1" applyFill="1" applyBorder="1" applyAlignment="1">
      <alignment horizontal="center" vertical="center"/>
    </xf>
    <xf numFmtId="176" fontId="22" fillId="0" borderId="13" xfId="1" applyNumberFormat="1" applyFont="1" applyBorder="1" applyAlignment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5B9BD5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110757</xdr:colOff>
      <xdr:row>0</xdr:row>
      <xdr:rowOff>233108</xdr:rowOff>
    </xdr:from>
    <xdr:to>
      <xdr:col>34</xdr:col>
      <xdr:colOff>88606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70059" y="233108"/>
          <a:ext cx="1018954" cy="2431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1-3-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ア＞</a:t>
          </a:r>
        </a:p>
      </xdr:txBody>
    </xdr:sp>
    <xdr:clientData/>
  </xdr:twoCellAnchor>
  <xdr:twoCellAnchor>
    <xdr:from>
      <xdr:col>10</xdr:col>
      <xdr:colOff>88694</xdr:colOff>
      <xdr:row>4</xdr:row>
      <xdr:rowOff>146109</xdr:rowOff>
    </xdr:from>
    <xdr:to>
      <xdr:col>30</xdr:col>
      <xdr:colOff>166135</xdr:colOff>
      <xdr:row>6</xdr:row>
      <xdr:rowOff>121830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60467" y="1220440"/>
          <a:ext cx="3964970" cy="46304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＊早期支給を受けた方は</a:t>
          </a:r>
          <a:r>
            <a:rPr kumimoji="1" lang="ja-JP" altLang="en-US" sz="800" u="sng">
              <a:solidFill>
                <a:sysClr val="windowText" lastClr="000000"/>
              </a:solidFill>
            </a:rPr>
            <a:t>必ず左記チェックボックスにチェックを入れてください。</a:t>
          </a:r>
          <a:endParaRPr kumimoji="1" lang="en-US" altLang="ja-JP" sz="80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　差し引きした差額が今回の支給額となります。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108009</xdr:colOff>
      <xdr:row>4</xdr:row>
      <xdr:rowOff>121832</xdr:rowOff>
    </xdr:from>
    <xdr:to>
      <xdr:col>10</xdr:col>
      <xdr:colOff>22240</xdr:colOff>
      <xdr:row>6</xdr:row>
      <xdr:rowOff>86392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39317" y="1196163"/>
          <a:ext cx="1154696" cy="451886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早期給付を申請し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受給をした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221511</xdr:colOff>
      <xdr:row>15</xdr:row>
      <xdr:rowOff>11075</xdr:rowOff>
    </xdr:from>
    <xdr:to>
      <xdr:col>32</xdr:col>
      <xdr:colOff>143982</xdr:colOff>
      <xdr:row>15</xdr:row>
      <xdr:rowOff>1473052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98720" y="3056860"/>
          <a:ext cx="5958663" cy="146197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次のいずれかを選択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/>
            <a:t>A1</a:t>
          </a:r>
          <a:r>
            <a:rPr kumimoji="1" lang="ja-JP" altLang="en-US" sz="800"/>
            <a:t>：開店から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日までの１日当たりの売上高</a:t>
          </a:r>
          <a:endParaRPr kumimoji="1" lang="en-US" altLang="ja-JP" sz="800"/>
        </a:p>
        <a:p>
          <a:pPr algn="l"/>
          <a:r>
            <a:rPr kumimoji="1" lang="en-US" altLang="ja-JP" sz="800"/>
            <a:t>A2</a:t>
          </a:r>
          <a:r>
            <a:rPr kumimoji="1" lang="ja-JP" altLang="en-US" sz="800"/>
            <a:t>：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2</a:t>
          </a:r>
          <a:r>
            <a:rPr kumimoji="1" lang="ja-JP" altLang="en-US" sz="800"/>
            <a:t>月から</a:t>
          </a:r>
          <a:r>
            <a:rPr kumimoji="1" lang="en-US" altLang="ja-JP" sz="800"/>
            <a:t>12</a:t>
          </a:r>
          <a:r>
            <a:rPr kumimoji="1" lang="ja-JP" altLang="en-US" sz="800"/>
            <a:t>月までの期間のうちから「任意で選択した月」（その月の１日から月末まで）の</a:t>
          </a:r>
          <a:r>
            <a:rPr kumimoji="1" lang="en-US" altLang="ja-JP" sz="800"/>
            <a:t>1</a:t>
          </a:r>
          <a:r>
            <a:rPr kumimoji="1" lang="ja-JP" altLang="en-US" sz="800"/>
            <a:t>日当たりの売上高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2020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effectLst/>
            </a:rPr>
            <a:t>2019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2</a:t>
          </a:r>
          <a:r>
            <a:rPr lang="ja-JP" altLang="en-US" sz="800">
              <a:effectLst/>
            </a:rPr>
            <a:t>日から</a:t>
          </a:r>
          <a:r>
            <a:rPr lang="en-US" altLang="ja-JP" sz="800">
              <a:effectLst/>
            </a:rPr>
            <a:t>2020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5"/>
  <sheetViews>
    <sheetView tabSelected="1" view="pageBreakPreview" zoomScaleNormal="100" zoomScaleSheetLayoutView="100" workbookViewId="0">
      <selection activeCell="AG6" sqref="AG6"/>
    </sheetView>
  </sheetViews>
  <sheetFormatPr defaultColWidth="2.375" defaultRowHeight="18.75"/>
  <cols>
    <col min="1" max="1" width="2.375" style="3"/>
    <col min="2" max="2" width="3.25" style="3" customWidth="1"/>
    <col min="3" max="3" width="2.75" style="3" customWidth="1"/>
    <col min="4" max="17" width="2.375" style="3"/>
    <col min="18" max="18" width="2.75" style="3" customWidth="1"/>
    <col min="19" max="22" width="2.375" style="3"/>
    <col min="23" max="23" width="2.375" style="3" customWidth="1"/>
    <col min="24" max="24" width="3.5" style="3" bestFit="1" customWidth="1"/>
    <col min="25" max="25" width="3.875" style="3" customWidth="1"/>
    <col min="26" max="26" width="3.625" style="3" customWidth="1"/>
    <col min="27" max="31" width="2.375" style="3"/>
    <col min="32" max="32" width="3.625" style="3" customWidth="1"/>
    <col min="33" max="33" width="6.375" style="3" customWidth="1"/>
    <col min="34" max="34" width="1.25" style="3" customWidth="1"/>
    <col min="35" max="35" width="1.375" style="3" customWidth="1"/>
    <col min="36" max="16384" width="2.375" style="3"/>
  </cols>
  <sheetData>
    <row r="1" spans="1:48" s="1" customFormat="1" ht="19.149999999999999" customHeight="1">
      <c r="A1" s="72" t="s">
        <v>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2" spans="1:48" s="2" customFormat="1" ht="18" customHeight="1">
      <c r="A2" s="74" t="s">
        <v>0</v>
      </c>
      <c r="B2" s="75"/>
      <c r="C2" s="75"/>
      <c r="D2" s="75"/>
      <c r="E2" s="75"/>
      <c r="F2" s="75"/>
      <c r="G2" s="75"/>
      <c r="H2" s="75"/>
      <c r="I2" s="76"/>
      <c r="J2" s="76"/>
      <c r="K2" s="76"/>
      <c r="L2" s="77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</row>
    <row r="3" spans="1:48" s="2" customFormat="1" ht="27.75" customHeight="1">
      <c r="B3" s="35" t="s">
        <v>74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3"/>
      <c r="AH3" s="33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s="6" customFormat="1">
      <c r="A4" s="85" t="s">
        <v>75</v>
      </c>
      <c r="B4" s="86"/>
      <c r="C4" s="86"/>
      <c r="D4" s="86"/>
      <c r="E4" s="86"/>
      <c r="F4" s="87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</row>
    <row r="5" spans="1:48" s="6" customFormat="1" ht="20.25" customHeight="1" thickBot="1">
      <c r="A5" s="89"/>
      <c r="B5" s="90"/>
      <c r="C5" s="90"/>
      <c r="D5" s="90"/>
      <c r="E5" s="90"/>
      <c r="F5" s="91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</row>
    <row r="6" spans="1:48" s="6" customFormat="1" ht="18" customHeight="1" thickBot="1">
      <c r="C6" s="93"/>
    </row>
    <row r="7" spans="1:48" s="6" customFormat="1" ht="15" customHeight="1">
      <c r="C7" s="94"/>
    </row>
    <row r="8" spans="1:48" s="7" customFormat="1" ht="15.75">
      <c r="B8" s="4" t="s">
        <v>77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95"/>
    </row>
    <row r="9" spans="1:48" s="7" customFormat="1" ht="5.25" customHeight="1" thickBot="1">
      <c r="B9" s="27"/>
      <c r="C9" s="27"/>
      <c r="D9" s="27"/>
      <c r="E9" s="27"/>
      <c r="F9" s="27"/>
      <c r="G9" s="27"/>
      <c r="H9" s="27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48" s="7" customFormat="1" ht="16.5" thickBot="1">
      <c r="B10" s="78"/>
      <c r="C10" s="79"/>
      <c r="D10" s="79"/>
      <c r="E10" s="80"/>
      <c r="F10" s="29" t="s">
        <v>30</v>
      </c>
      <c r="G10" s="81" t="s">
        <v>32</v>
      </c>
      <c r="H10" s="81"/>
      <c r="I10" s="28" t="s">
        <v>31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96" t="s">
        <v>53</v>
      </c>
      <c r="Z10" s="97"/>
      <c r="AA10" s="97"/>
      <c r="AB10" s="97"/>
      <c r="AC10" s="97"/>
      <c r="AD10" s="97"/>
      <c r="AE10" s="97"/>
      <c r="AF10" s="97"/>
      <c r="AG10" s="97"/>
    </row>
    <row r="11" spans="1:48" s="18" customFormat="1" ht="13.5" thickBot="1">
      <c r="B11" s="23" t="s">
        <v>72</v>
      </c>
      <c r="C11" s="98"/>
      <c r="D11" s="98"/>
      <c r="E11" s="98"/>
      <c r="F11" s="98"/>
      <c r="G11" s="98"/>
      <c r="H11" s="98"/>
      <c r="I11" s="98"/>
      <c r="K11" s="18" t="s">
        <v>43</v>
      </c>
      <c r="O11" s="18" t="s">
        <v>1</v>
      </c>
      <c r="Y11" s="97"/>
      <c r="Z11" s="97"/>
      <c r="AA11" s="97"/>
      <c r="AB11" s="97"/>
      <c r="AC11" s="97"/>
      <c r="AD11" s="97"/>
      <c r="AE11" s="97"/>
      <c r="AF11" s="97"/>
      <c r="AG11" s="97"/>
    </row>
    <row r="12" spans="1:48" s="6" customFormat="1" ht="19.5" thickBot="1">
      <c r="B12" s="99"/>
      <c r="C12" s="100"/>
      <c r="D12" s="100"/>
      <c r="E12" s="100"/>
      <c r="F12" s="100"/>
      <c r="G12" s="101"/>
      <c r="H12" s="6" t="s">
        <v>2</v>
      </c>
      <c r="J12" s="6" t="s">
        <v>34</v>
      </c>
      <c r="K12" s="82" t="str">
        <f>IF(ISBLANK(B10),"",IF(B10=2020,60,59))</f>
        <v/>
      </c>
      <c r="L12" s="83"/>
      <c r="N12" s="6" t="s">
        <v>35</v>
      </c>
      <c r="O12" s="61" t="str">
        <f>IF(ISBLANK(B12),"",ROUNDUP(B12/K12,0))</f>
        <v/>
      </c>
      <c r="P12" s="62"/>
      <c r="Q12" s="62"/>
      <c r="R12" s="62"/>
      <c r="S12" s="62"/>
      <c r="T12" s="63"/>
      <c r="U12" s="6" t="s">
        <v>2</v>
      </c>
      <c r="Y12" s="97"/>
      <c r="Z12" s="97"/>
      <c r="AA12" s="97"/>
      <c r="AB12" s="97"/>
      <c r="AC12" s="97"/>
      <c r="AD12" s="97"/>
      <c r="AE12" s="97"/>
      <c r="AF12" s="97"/>
      <c r="AG12" s="97"/>
    </row>
    <row r="13" spans="1:48" s="18" customFormat="1" ht="12.75">
      <c r="O13" s="18" t="s">
        <v>44</v>
      </c>
    </row>
    <row r="14" spans="1:48" s="6" customFormat="1" ht="3.95" customHeight="1">
      <c r="B14" s="102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4"/>
    </row>
    <row r="15" spans="1:48" s="7" customFormat="1" ht="15.75">
      <c r="B15" s="8"/>
      <c r="C15" s="9" t="s">
        <v>70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1"/>
    </row>
    <row r="16" spans="1:48" s="17" customFormat="1" ht="116.25" customHeight="1">
      <c r="A16" s="12"/>
      <c r="B16" s="13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6"/>
      <c r="AI16" s="12"/>
    </row>
    <row r="17" spans="1:48" s="17" customFormat="1" ht="6.75" customHeight="1">
      <c r="A17" s="12"/>
      <c r="B17" s="13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6"/>
      <c r="AI17" s="12"/>
    </row>
    <row r="18" spans="1:48" s="17" customFormat="1" ht="25.5" customHeight="1" thickBot="1">
      <c r="A18" s="12"/>
      <c r="B18" s="13"/>
      <c r="C18" s="84" t="s">
        <v>54</v>
      </c>
      <c r="D18" s="84"/>
      <c r="E18" s="84"/>
      <c r="F18" s="15"/>
      <c r="G18" s="15"/>
      <c r="H18" s="52" t="s">
        <v>58</v>
      </c>
      <c r="I18" s="52"/>
      <c r="J18" s="52"/>
      <c r="K18" s="52"/>
      <c r="L18" s="52"/>
      <c r="M18" s="52"/>
      <c r="N18" s="52"/>
      <c r="O18" s="52"/>
      <c r="P18" s="15"/>
      <c r="Q18" s="15"/>
      <c r="R18" s="15"/>
      <c r="S18" s="14"/>
      <c r="T18" s="15"/>
      <c r="U18" s="15"/>
      <c r="V18" s="15"/>
      <c r="W18" s="15"/>
      <c r="X18" s="15"/>
      <c r="Y18" s="15"/>
      <c r="Z18" s="15"/>
      <c r="AA18" s="52" t="s">
        <v>66</v>
      </c>
      <c r="AB18" s="52"/>
      <c r="AC18" s="52"/>
      <c r="AD18" s="52"/>
      <c r="AE18" s="52"/>
      <c r="AF18" s="52"/>
      <c r="AG18" s="52"/>
      <c r="AH18" s="53"/>
      <c r="AI18" s="15"/>
      <c r="AJ18" s="15"/>
      <c r="AK18" s="15"/>
      <c r="AL18" s="15"/>
    </row>
    <row r="19" spans="1:48" s="17" customFormat="1" ht="21" customHeight="1" thickBot="1">
      <c r="A19" s="12"/>
      <c r="B19" s="13"/>
      <c r="C19" s="67"/>
      <c r="D19" s="68"/>
      <c r="E19" s="69"/>
      <c r="F19" s="15"/>
      <c r="G19" s="15"/>
      <c r="H19" s="57"/>
      <c r="I19" s="58"/>
      <c r="J19" s="15" t="s">
        <v>40</v>
      </c>
      <c r="K19" s="54"/>
      <c r="L19" s="55"/>
      <c r="M19" s="15" t="s">
        <v>41</v>
      </c>
      <c r="N19" s="54"/>
      <c r="O19" s="55"/>
      <c r="P19" s="15" t="s">
        <v>42</v>
      </c>
      <c r="Q19" s="15" t="s">
        <v>59</v>
      </c>
      <c r="R19" s="56">
        <v>2022</v>
      </c>
      <c r="S19" s="56"/>
      <c r="T19" s="15" t="s">
        <v>30</v>
      </c>
      <c r="U19" s="60">
        <v>1</v>
      </c>
      <c r="V19" s="60"/>
      <c r="W19" s="15" t="s">
        <v>31</v>
      </c>
      <c r="X19" s="30">
        <v>26</v>
      </c>
      <c r="Y19" s="15" t="s">
        <v>51</v>
      </c>
      <c r="Z19" s="15"/>
      <c r="AA19" s="57"/>
      <c r="AB19" s="58"/>
      <c r="AC19" s="15" t="s">
        <v>30</v>
      </c>
      <c r="AD19" s="38" t="s">
        <v>39</v>
      </c>
      <c r="AE19" s="15" t="s">
        <v>31</v>
      </c>
      <c r="AF19" s="15"/>
      <c r="AG19" s="15"/>
      <c r="AH19" s="16"/>
      <c r="AI19" s="15"/>
      <c r="AJ19" s="15"/>
      <c r="AK19" s="15"/>
      <c r="AL19" s="15"/>
      <c r="AV19" s="12"/>
    </row>
    <row r="20" spans="1:48" s="18" customFormat="1" ht="11.25" customHeight="1"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1"/>
      <c r="AM20" s="17"/>
      <c r="AN20" s="17"/>
      <c r="AO20" s="17"/>
      <c r="AP20" s="17"/>
      <c r="AQ20" s="17"/>
      <c r="AR20" s="17"/>
      <c r="AS20" s="17"/>
      <c r="AT20" s="17"/>
      <c r="AU20" s="17"/>
    </row>
    <row r="21" spans="1:48" s="18" customFormat="1" ht="16.5" thickBot="1">
      <c r="B21" s="19"/>
      <c r="C21" s="20" t="s">
        <v>73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 t="s">
        <v>55</v>
      </c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 t="s">
        <v>1</v>
      </c>
      <c r="Z21" s="20"/>
      <c r="AA21" s="20"/>
      <c r="AB21" s="20"/>
      <c r="AC21" s="20"/>
      <c r="AD21" s="20"/>
      <c r="AE21" s="20"/>
      <c r="AF21" s="20"/>
      <c r="AG21" s="20"/>
      <c r="AH21" s="21"/>
      <c r="AM21" s="17"/>
      <c r="AN21" s="17"/>
      <c r="AO21" s="17"/>
      <c r="AP21" s="17"/>
      <c r="AQ21" s="17"/>
      <c r="AR21" s="17"/>
      <c r="AS21" s="17"/>
      <c r="AT21" s="17"/>
      <c r="AU21" s="17"/>
    </row>
    <row r="22" spans="1:48" s="6" customFormat="1" ht="27" customHeight="1" thickBot="1">
      <c r="B22" s="105"/>
      <c r="C22" s="106"/>
      <c r="D22" s="107"/>
      <c r="E22" s="107"/>
      <c r="F22" s="107"/>
      <c r="G22" s="107"/>
      <c r="H22" s="108"/>
      <c r="I22" s="41" t="s">
        <v>2</v>
      </c>
      <c r="J22" s="109" t="s">
        <v>4</v>
      </c>
      <c r="K22" s="109"/>
      <c r="L22" s="109"/>
      <c r="M22" s="109"/>
      <c r="N22" s="110" t="str">
        <f>IF(N19="","",DATE(R19,U19,X19)-DATE(H19,K19,N19)+1)</f>
        <v/>
      </c>
      <c r="O22" s="111"/>
      <c r="P22" s="111"/>
      <c r="Q22" s="111"/>
      <c r="R22" s="111"/>
      <c r="S22" s="112"/>
      <c r="T22" s="41" t="s">
        <v>5</v>
      </c>
      <c r="U22" s="109" t="s">
        <v>6</v>
      </c>
      <c r="V22" s="109"/>
      <c r="W22" s="109"/>
      <c r="X22" s="113"/>
      <c r="Y22" s="114" t="str">
        <f>IF(ISBLANK(C22),"",IF(ISBLANK(N22),"",ROUNDUP(C22/N22,0)))</f>
        <v/>
      </c>
      <c r="Z22" s="115"/>
      <c r="AA22" s="115"/>
      <c r="AB22" s="115"/>
      <c r="AC22" s="115"/>
      <c r="AD22" s="116"/>
      <c r="AE22" s="117" t="s">
        <v>2</v>
      </c>
      <c r="AF22" s="41"/>
      <c r="AG22" s="41"/>
      <c r="AH22" s="118"/>
    </row>
    <row r="23" spans="1:48" s="18" customFormat="1" ht="13.5" customHeight="1"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 t="s">
        <v>3</v>
      </c>
      <c r="Z23" s="20"/>
      <c r="AA23" s="20"/>
      <c r="AB23" s="20"/>
      <c r="AC23" s="20"/>
      <c r="AD23" s="20"/>
      <c r="AE23" s="20"/>
      <c r="AF23" s="20"/>
      <c r="AG23" s="20"/>
      <c r="AH23" s="21"/>
    </row>
    <row r="24" spans="1:48" s="6" customFormat="1" ht="7.5" customHeight="1">
      <c r="B24" s="119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1"/>
    </row>
    <row r="25" spans="1:48" s="122" customFormat="1" ht="12.75" customHeight="1" thickBot="1">
      <c r="B25" s="122" t="str">
        <f>IF(AND(O12&lt;&gt;"",Y22&lt;&gt;""),MAX(O12,Y22),IF(O12&lt;&gt;"",O12,IF(Y22&lt;&gt;"",Y22,"")))</f>
        <v/>
      </c>
    </row>
    <row r="26" spans="1:48" s="6" customFormat="1" ht="19.5" thickBot="1">
      <c r="B26" s="6" t="s">
        <v>7</v>
      </c>
      <c r="Z26" s="49" t="s">
        <v>52</v>
      </c>
      <c r="AA26" s="123" t="str">
        <f>IF(B25="","",IF(B25&lt;=83333,25000,""))</f>
        <v/>
      </c>
      <c r="AB26" s="124"/>
      <c r="AC26" s="124"/>
      <c r="AD26" s="124"/>
      <c r="AE26" s="124"/>
      <c r="AF26" s="125"/>
      <c r="AG26" s="6" t="s">
        <v>2</v>
      </c>
    </row>
    <row r="27" spans="1:48" s="6" customFormat="1">
      <c r="B27" s="6" t="s">
        <v>8</v>
      </c>
    </row>
    <row r="28" spans="1:48" s="7" customFormat="1" ht="15.75">
      <c r="D28" s="7" t="s">
        <v>9</v>
      </c>
      <c r="V28" s="126"/>
      <c r="W28" s="127"/>
      <c r="X28" s="127"/>
      <c r="Y28" s="127"/>
      <c r="Z28" s="127"/>
      <c r="AA28" s="127"/>
      <c r="AB28" s="127"/>
      <c r="AC28" s="127"/>
      <c r="AD28" s="127"/>
      <c r="AE28" s="127"/>
    </row>
    <row r="29" spans="1:48" s="18" customFormat="1" ht="13.5" thickBot="1">
      <c r="D29" s="18" t="s">
        <v>1</v>
      </c>
      <c r="O29" s="18" t="s">
        <v>68</v>
      </c>
      <c r="R29" s="128"/>
      <c r="S29" s="23"/>
      <c r="T29" s="23"/>
      <c r="U29" s="23"/>
      <c r="V29" s="23"/>
      <c r="W29" s="23"/>
      <c r="X29" s="23"/>
      <c r="Y29" s="23"/>
      <c r="Z29" s="23"/>
      <c r="AA29" s="23"/>
      <c r="AB29" s="23"/>
    </row>
    <row r="30" spans="1:48" s="6" customFormat="1" ht="19.5" thickBot="1">
      <c r="D30" s="129" t="str">
        <f>IF(B25="","",IF(83334&lt;=B25,IF(B25&lt;=250000,B25,""),""))</f>
        <v/>
      </c>
      <c r="E30" s="130"/>
      <c r="F30" s="130"/>
      <c r="G30" s="130"/>
      <c r="H30" s="130"/>
      <c r="I30" s="131"/>
      <c r="J30" s="132" t="s">
        <v>2</v>
      </c>
      <c r="K30" s="70" t="s">
        <v>10</v>
      </c>
      <c r="L30" s="70"/>
      <c r="M30" s="70"/>
      <c r="N30" s="71"/>
      <c r="O30" s="133" t="str">
        <f>IF(B25="","",IF(D30&lt;&gt;"",D30*0.3,""))</f>
        <v/>
      </c>
      <c r="P30" s="134"/>
      <c r="Q30" s="134"/>
      <c r="R30" s="134"/>
      <c r="S30" s="134"/>
      <c r="T30" s="135"/>
      <c r="U30" s="6" t="s">
        <v>11</v>
      </c>
      <c r="V30" s="136"/>
      <c r="W30" s="136"/>
      <c r="X30" s="136"/>
      <c r="Y30" s="136"/>
      <c r="Z30" s="137" t="s">
        <v>12</v>
      </c>
      <c r="AA30" s="138" t="str">
        <f>IF(B25="","",IF(O30&lt;&gt;"",ROUNDUP(O30,-3),""))</f>
        <v/>
      </c>
      <c r="AB30" s="139"/>
      <c r="AC30" s="139"/>
      <c r="AD30" s="139"/>
      <c r="AE30" s="139"/>
      <c r="AF30" s="140"/>
      <c r="AG30" s="6" t="s">
        <v>2</v>
      </c>
    </row>
    <row r="31" spans="1:48" s="6" customFormat="1">
      <c r="B31" s="6" t="s">
        <v>13</v>
      </c>
      <c r="AA31" s="141" t="s">
        <v>14</v>
      </c>
      <c r="AB31" s="141"/>
    </row>
    <row r="32" spans="1:48" s="7" customFormat="1" ht="15.75">
      <c r="D32" s="4" t="s">
        <v>65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95"/>
    </row>
    <row r="33" spans="4:33" s="7" customFormat="1" ht="15.75">
      <c r="D33" s="7" t="s">
        <v>45</v>
      </c>
    </row>
    <row r="34" spans="4:33" s="18" customFormat="1" ht="13.5" thickBot="1">
      <c r="D34" s="18" t="s">
        <v>46</v>
      </c>
      <c r="O34" s="18" t="s">
        <v>15</v>
      </c>
      <c r="Z34" s="18" t="s">
        <v>16</v>
      </c>
    </row>
    <row r="35" spans="4:33" s="6" customFormat="1" ht="19.5" thickBot="1">
      <c r="D35" s="142"/>
      <c r="E35" s="143"/>
      <c r="F35" s="143"/>
      <c r="G35" s="143"/>
      <c r="H35" s="143"/>
      <c r="I35" s="144"/>
      <c r="J35" s="132" t="s">
        <v>2</v>
      </c>
      <c r="K35" s="70" t="s">
        <v>36</v>
      </c>
      <c r="L35" s="70"/>
      <c r="M35" s="70"/>
      <c r="N35" s="71"/>
      <c r="O35" s="145" t="str">
        <f>IF(B25&lt;&gt;"",IF(AA26="",IF(AA30="",IF(ISBLANK(D35),"",ROUNDUP(D35/59,0)),""),""),"")</f>
        <v/>
      </c>
      <c r="P35" s="146"/>
      <c r="Q35" s="146"/>
      <c r="R35" s="146"/>
      <c r="S35" s="146"/>
      <c r="T35" s="147"/>
      <c r="U35" s="6" t="s">
        <v>11</v>
      </c>
      <c r="Z35" s="129" t="str">
        <f>IF(AA26="",IF(AA30="",IF(O35="","",B25-O35),""),"")</f>
        <v/>
      </c>
      <c r="AA35" s="130"/>
      <c r="AB35" s="130"/>
      <c r="AC35" s="130"/>
      <c r="AD35" s="130"/>
      <c r="AE35" s="131"/>
      <c r="AF35" s="6" t="s">
        <v>2</v>
      </c>
    </row>
    <row r="36" spans="4:33" s="18" customFormat="1" ht="12.75">
      <c r="O36" s="18" t="s">
        <v>3</v>
      </c>
      <c r="Z36" s="18" t="s">
        <v>17</v>
      </c>
    </row>
    <row r="37" spans="4:33" s="6" customFormat="1" ht="19.5" thickBot="1">
      <c r="D37" s="6" t="s">
        <v>18</v>
      </c>
      <c r="Y37" s="18"/>
      <c r="Z37" s="18"/>
      <c r="AA37" s="18"/>
      <c r="AB37" s="18"/>
      <c r="AC37" s="18"/>
      <c r="AD37" s="18"/>
      <c r="AE37" s="18"/>
      <c r="AF37" s="18"/>
      <c r="AG37" s="18"/>
    </row>
    <row r="38" spans="4:33" s="6" customFormat="1" ht="19.5" thickBot="1">
      <c r="Z38" s="148" t="s">
        <v>19</v>
      </c>
      <c r="AA38" s="123" t="str">
        <f>IF(AND(AA49="対象外",Z35&lt;&gt;""),75000,IF(Z35="","",IF(Z35&lt;=187500,75000,"")))</f>
        <v/>
      </c>
      <c r="AB38" s="124"/>
      <c r="AC38" s="124"/>
      <c r="AD38" s="124"/>
      <c r="AE38" s="124"/>
      <c r="AF38" s="125"/>
      <c r="AG38" s="6" t="s">
        <v>2</v>
      </c>
    </row>
    <row r="39" spans="4:33" s="6" customFormat="1" ht="24.75" customHeight="1">
      <c r="D39" s="6" t="s">
        <v>56</v>
      </c>
    </row>
    <row r="40" spans="4:33" s="7" customFormat="1" ht="15.75">
      <c r="F40" s="7" t="s">
        <v>78</v>
      </c>
      <c r="W40" s="126"/>
      <c r="X40" s="126"/>
      <c r="Y40" s="127"/>
      <c r="Z40" s="127"/>
      <c r="AA40" s="127"/>
      <c r="AB40" s="127"/>
      <c r="AC40" s="127"/>
      <c r="AD40" s="127"/>
    </row>
    <row r="41" spans="4:33" s="18" customFormat="1" ht="13.5" thickBot="1">
      <c r="F41" s="18" t="s">
        <v>16</v>
      </c>
      <c r="P41" s="18" t="s">
        <v>68</v>
      </c>
      <c r="S41" s="128"/>
      <c r="T41" s="23"/>
      <c r="U41" s="23"/>
      <c r="V41" s="23"/>
      <c r="W41" s="23"/>
      <c r="X41" s="23"/>
      <c r="Y41" s="23"/>
      <c r="Z41" s="23" t="s">
        <v>20</v>
      </c>
    </row>
    <row r="42" spans="4:33" s="6" customFormat="1" ht="19.5" thickBot="1">
      <c r="F42" s="145" t="str">
        <f>IF(ISBLANK(C6),IF(Z35="","",IF(187501&lt;=Z35,Z35,"")),"対象外")</f>
        <v/>
      </c>
      <c r="G42" s="146"/>
      <c r="H42" s="146"/>
      <c r="I42" s="146"/>
      <c r="J42" s="147"/>
      <c r="K42" s="6" t="s">
        <v>2</v>
      </c>
      <c r="L42" s="70" t="s">
        <v>21</v>
      </c>
      <c r="M42" s="70"/>
      <c r="N42" s="70"/>
      <c r="O42" s="71"/>
      <c r="P42" s="133" t="str">
        <f>IF(F42="対象外",F42,IF(F42="","",F42*0.4))</f>
        <v/>
      </c>
      <c r="Q42" s="134"/>
      <c r="R42" s="134"/>
      <c r="S42" s="134"/>
      <c r="T42" s="134"/>
      <c r="U42" s="135"/>
      <c r="V42" s="6" t="s">
        <v>11</v>
      </c>
      <c r="W42" s="136"/>
      <c r="X42" s="136"/>
      <c r="Y42" s="136"/>
      <c r="Z42" s="129" t="str">
        <f>IF(P42="対象外",P42,IF(P42="","",ROUNDUP(P42,-3)))</f>
        <v/>
      </c>
      <c r="AA42" s="130"/>
      <c r="AB42" s="130"/>
      <c r="AC42" s="130"/>
      <c r="AD42" s="130"/>
      <c r="AE42" s="131"/>
      <c r="AF42" s="6" t="s">
        <v>2</v>
      </c>
    </row>
    <row r="43" spans="4:33" s="18" customFormat="1" ht="12.75">
      <c r="Z43" s="23" t="s">
        <v>14</v>
      </c>
    </row>
    <row r="44" spans="4:33" s="7" customFormat="1" ht="15.75">
      <c r="F44" s="7" t="s">
        <v>79</v>
      </c>
      <c r="W44" s="126"/>
      <c r="X44" s="126"/>
      <c r="Y44" s="127"/>
      <c r="Z44" s="127"/>
      <c r="AA44" s="127"/>
      <c r="AB44" s="127"/>
      <c r="AC44" s="127"/>
      <c r="AD44" s="127"/>
    </row>
    <row r="45" spans="4:33" s="18" customFormat="1" ht="13.5" thickBot="1">
      <c r="F45" s="18" t="s">
        <v>22</v>
      </c>
      <c r="P45" s="18" t="s">
        <v>69</v>
      </c>
      <c r="S45" s="128"/>
      <c r="T45" s="23"/>
      <c r="U45" s="23"/>
      <c r="V45" s="23"/>
      <c r="W45" s="23"/>
      <c r="X45" s="23"/>
      <c r="Y45" s="23"/>
      <c r="Z45" s="23" t="s">
        <v>23</v>
      </c>
    </row>
    <row r="46" spans="4:33" s="6" customFormat="1" ht="19.5" thickBot="1">
      <c r="F46" s="145" t="str">
        <f>IF(F42="対象外",F42,IF(F42="","",IF(187501&lt;=B25,B25,"")))</f>
        <v/>
      </c>
      <c r="G46" s="146"/>
      <c r="H46" s="146"/>
      <c r="I46" s="146"/>
      <c r="J46" s="147"/>
      <c r="K46" s="6" t="s">
        <v>2</v>
      </c>
      <c r="L46" s="70" t="s">
        <v>24</v>
      </c>
      <c r="M46" s="70"/>
      <c r="N46" s="70"/>
      <c r="O46" s="71"/>
      <c r="P46" s="133" t="str">
        <f>IF(F42="対象外",F42,IF(F46="","",F46*0.3))</f>
        <v/>
      </c>
      <c r="Q46" s="134"/>
      <c r="R46" s="134"/>
      <c r="S46" s="134"/>
      <c r="T46" s="134"/>
      <c r="U46" s="135"/>
      <c r="V46" s="6" t="s">
        <v>11</v>
      </c>
      <c r="W46" s="136"/>
      <c r="X46" s="136"/>
      <c r="Y46" s="136"/>
      <c r="Z46" s="129" t="str">
        <f>IF(F42="対象外",F42,IF(P46="","",ROUNDUP(P46,-3)))</f>
        <v/>
      </c>
      <c r="AA46" s="130"/>
      <c r="AB46" s="130"/>
      <c r="AC46" s="130"/>
      <c r="AD46" s="130"/>
      <c r="AE46" s="131"/>
      <c r="AF46" s="6" t="s">
        <v>2</v>
      </c>
    </row>
    <row r="47" spans="4:33" s="18" customFormat="1" ht="12.75">
      <c r="Z47" s="23" t="s">
        <v>14</v>
      </c>
    </row>
    <row r="48" spans="4:33" s="18" customFormat="1" ht="6.75" customHeight="1" thickBot="1">
      <c r="Z48" s="23"/>
    </row>
    <row r="49" spans="1:33" s="6" customFormat="1" ht="19.5" thickBot="1">
      <c r="D49" s="6" t="s">
        <v>57</v>
      </c>
      <c r="Z49" s="148" t="s">
        <v>25</v>
      </c>
      <c r="AA49" s="123" t="str">
        <f>IF(AA50="対象外","対象外",IF(AA50="","",IF(AA50&gt;200000,200000,AA50)))</f>
        <v/>
      </c>
      <c r="AB49" s="124"/>
      <c r="AC49" s="124"/>
      <c r="AD49" s="124"/>
      <c r="AE49" s="124"/>
      <c r="AF49" s="125"/>
      <c r="AG49" s="6" t="s">
        <v>2</v>
      </c>
    </row>
    <row r="50" spans="1:33" s="6" customFormat="1" ht="8.25" customHeight="1" thickBot="1">
      <c r="AA50" s="149" t="str">
        <f>IF(Z42="","",IF(Z42&lt;Z46,Z42,Z46))</f>
        <v/>
      </c>
      <c r="AB50" s="149"/>
    </row>
    <row r="51" spans="1:33" s="6" customFormat="1" ht="3.95" customHeight="1" thickTop="1">
      <c r="B51" s="150"/>
      <c r="C51" s="151"/>
      <c r="D51" s="151"/>
      <c r="E51" s="151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2"/>
    </row>
    <row r="52" spans="1:33" s="7" customFormat="1" ht="15.75">
      <c r="B52" s="24"/>
      <c r="C52" s="10" t="s">
        <v>60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20"/>
      <c r="Z52" s="10"/>
      <c r="AA52" s="10"/>
      <c r="AB52" s="10"/>
      <c r="AC52" s="10"/>
      <c r="AD52" s="10"/>
      <c r="AE52" s="10"/>
      <c r="AF52" s="25"/>
    </row>
    <row r="53" spans="1:33" s="7" customFormat="1" ht="15.75">
      <c r="B53" s="2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53" t="s">
        <v>71</v>
      </c>
      <c r="N53" s="153"/>
      <c r="O53" s="153"/>
      <c r="P53" s="153"/>
      <c r="Q53" s="153"/>
      <c r="R53" s="153"/>
      <c r="S53" s="10"/>
      <c r="T53" s="10"/>
      <c r="U53" s="10"/>
      <c r="V53" s="10"/>
      <c r="W53" s="10"/>
      <c r="X53" s="10"/>
      <c r="Y53" s="20"/>
      <c r="Z53" s="10"/>
      <c r="AA53" s="10"/>
      <c r="AB53" s="10"/>
      <c r="AC53" s="10"/>
      <c r="AD53" s="10"/>
      <c r="AE53" s="10"/>
      <c r="AF53" s="25"/>
    </row>
    <row r="54" spans="1:33" s="18" customFormat="1" ht="13.5" customHeight="1" thickBot="1">
      <c r="B54" s="154"/>
      <c r="C54" s="20" t="s">
        <v>26</v>
      </c>
      <c r="D54" s="20"/>
      <c r="E54" s="20"/>
      <c r="F54" s="20"/>
      <c r="G54" s="20"/>
      <c r="H54" s="20"/>
      <c r="I54" s="20"/>
      <c r="J54" s="20"/>
      <c r="K54" s="20"/>
      <c r="L54" s="20"/>
      <c r="M54" s="155"/>
      <c r="N54" s="155"/>
      <c r="O54" s="155"/>
      <c r="P54" s="155"/>
      <c r="Q54" s="155"/>
      <c r="R54" s="155"/>
      <c r="S54" s="20"/>
      <c r="T54" s="20"/>
      <c r="U54" s="20"/>
      <c r="V54" s="20" t="s">
        <v>67</v>
      </c>
      <c r="W54" s="43"/>
      <c r="X54" s="20"/>
      <c r="Y54" s="20"/>
      <c r="Z54" s="43"/>
      <c r="AA54" s="43"/>
      <c r="AB54" s="43"/>
      <c r="AC54" s="43"/>
      <c r="AD54" s="43"/>
      <c r="AE54" s="20"/>
      <c r="AF54" s="156"/>
    </row>
    <row r="55" spans="1:33" s="6" customFormat="1" ht="22.15" customHeight="1" thickBot="1">
      <c r="B55" s="157"/>
      <c r="C55" s="61" t="str">
        <f>IF(AA26&lt;&gt;"",AA26,IF(AA30&lt;&gt;"",AA30,IF(AA38&lt;&gt;"",AA38,IF(AA49&lt;&gt;"",AA49,""))))</f>
        <v/>
      </c>
      <c r="D55" s="62"/>
      <c r="E55" s="62"/>
      <c r="F55" s="62"/>
      <c r="G55" s="62"/>
      <c r="H55" s="63"/>
      <c r="I55" s="41" t="s">
        <v>27</v>
      </c>
      <c r="J55" s="41"/>
      <c r="K55" s="41"/>
      <c r="L55" s="41"/>
      <c r="M55" s="158"/>
      <c r="N55" s="159"/>
      <c r="O55" s="159"/>
      <c r="P55" s="159"/>
      <c r="Q55" s="159"/>
      <c r="R55" s="160"/>
      <c r="S55" s="41" t="s">
        <v>28</v>
      </c>
      <c r="T55" s="41"/>
      <c r="U55" s="41"/>
      <c r="V55" s="161" t="str">
        <f>IF(C55&lt;&gt;"",IF(ISBLANK(M55),"",C55*M55),"")</f>
        <v/>
      </c>
      <c r="W55" s="59" t="str">
        <f>IF(ISBLANK(M55),"",C55*M55)</f>
        <v/>
      </c>
      <c r="X55" s="59"/>
      <c r="Y55" s="59"/>
      <c r="Z55" s="59"/>
      <c r="AA55" s="59"/>
      <c r="AB55" s="59"/>
      <c r="AC55" s="59"/>
      <c r="AD55" s="48"/>
      <c r="AE55" s="41" t="s">
        <v>2</v>
      </c>
      <c r="AF55" s="44"/>
    </row>
    <row r="56" spans="1:33" s="6" customFormat="1" ht="10.5" customHeight="1">
      <c r="B56" s="157"/>
      <c r="C56" s="40"/>
      <c r="D56" s="40"/>
      <c r="E56" s="40"/>
      <c r="F56" s="40"/>
      <c r="G56" s="40"/>
      <c r="H56" s="40"/>
      <c r="I56" s="41"/>
      <c r="J56" s="41"/>
      <c r="K56" s="41"/>
      <c r="L56" s="41"/>
      <c r="M56" s="42"/>
      <c r="N56" s="42"/>
      <c r="O56" s="42"/>
      <c r="P56" s="42"/>
      <c r="Q56" s="42"/>
      <c r="R56" s="42"/>
      <c r="S56" s="41"/>
      <c r="T56" s="41"/>
      <c r="U56" s="41"/>
      <c r="V56" s="43"/>
      <c r="W56" s="43"/>
      <c r="X56" s="43"/>
      <c r="Y56" s="43"/>
      <c r="Z56" s="43"/>
      <c r="AA56" s="43"/>
      <c r="AB56" s="43"/>
      <c r="AC56" s="43"/>
      <c r="AD56" s="43"/>
      <c r="AE56" s="41"/>
      <c r="AF56" s="44"/>
    </row>
    <row r="57" spans="1:33" s="6" customFormat="1" ht="12.6" customHeight="1">
      <c r="B57" s="157"/>
      <c r="C57" s="39" t="s">
        <v>61</v>
      </c>
      <c r="D57" s="40"/>
      <c r="E57" s="40"/>
      <c r="F57" s="40"/>
      <c r="G57" s="40"/>
      <c r="H57" s="40"/>
      <c r="I57" s="41"/>
      <c r="J57" s="41"/>
      <c r="K57" s="41"/>
      <c r="L57" s="41"/>
      <c r="M57" s="42"/>
      <c r="N57" s="42"/>
      <c r="O57" s="42"/>
      <c r="P57" s="42"/>
      <c r="Q57" s="42"/>
      <c r="R57" s="42"/>
      <c r="S57" s="41"/>
      <c r="T57" s="41"/>
      <c r="U57" s="41"/>
      <c r="V57" s="43"/>
      <c r="W57" s="43"/>
      <c r="X57" s="43"/>
      <c r="Y57" s="43"/>
      <c r="Z57" s="43"/>
      <c r="AA57" s="43"/>
      <c r="AB57" s="43"/>
      <c r="AC57" s="43"/>
      <c r="AD57" s="43"/>
      <c r="AE57" s="41"/>
      <c r="AF57" s="44"/>
    </row>
    <row r="58" spans="1:33" s="6" customFormat="1" ht="15" customHeight="1" thickBot="1">
      <c r="B58" s="157"/>
      <c r="C58" s="45" t="s">
        <v>62</v>
      </c>
      <c r="D58" s="40"/>
      <c r="E58" s="40"/>
      <c r="F58" s="40"/>
      <c r="G58" s="40"/>
      <c r="H58" s="40"/>
      <c r="I58" s="41"/>
      <c r="J58" s="41"/>
      <c r="K58" s="41"/>
      <c r="L58" s="41"/>
      <c r="M58" s="15" t="s">
        <v>63</v>
      </c>
      <c r="N58" s="46"/>
      <c r="O58" s="46"/>
      <c r="P58" s="46"/>
      <c r="Q58" s="46"/>
      <c r="R58" s="46"/>
      <c r="S58" s="20"/>
      <c r="T58" s="20"/>
      <c r="U58" s="20"/>
      <c r="V58" s="20" t="s">
        <v>64</v>
      </c>
      <c r="W58" s="43"/>
      <c r="X58" s="43"/>
      <c r="Y58" s="20"/>
      <c r="Z58" s="43"/>
      <c r="AA58" s="43"/>
      <c r="AB58" s="43"/>
      <c r="AC58" s="43"/>
      <c r="AD58" s="43"/>
      <c r="AE58" s="20"/>
      <c r="AF58" s="44"/>
    </row>
    <row r="59" spans="1:33" s="6" customFormat="1" ht="21.75" customHeight="1" thickBot="1">
      <c r="B59" s="157"/>
      <c r="C59" s="61" t="str">
        <f>IF(ISBLANK(C6),"",W55)</f>
        <v/>
      </c>
      <c r="D59" s="62"/>
      <c r="E59" s="62"/>
      <c r="F59" s="62"/>
      <c r="G59" s="62"/>
      <c r="H59" s="63"/>
      <c r="I59" s="41" t="s">
        <v>76</v>
      </c>
      <c r="J59" s="41"/>
      <c r="K59" s="41"/>
      <c r="L59" s="41"/>
      <c r="M59" s="64">
        <v>350000</v>
      </c>
      <c r="N59" s="65"/>
      <c r="O59" s="65"/>
      <c r="P59" s="65"/>
      <c r="Q59" s="65"/>
      <c r="R59" s="66"/>
      <c r="S59" s="41" t="s">
        <v>29</v>
      </c>
      <c r="T59" s="41"/>
      <c r="U59" s="41"/>
      <c r="V59" s="47"/>
      <c r="W59" s="59" t="str">
        <f>IF(C59="","",C59-M59)</f>
        <v/>
      </c>
      <c r="X59" s="59"/>
      <c r="Y59" s="59"/>
      <c r="Z59" s="59"/>
      <c r="AA59" s="59"/>
      <c r="AB59" s="59"/>
      <c r="AC59" s="59"/>
      <c r="AD59" s="48"/>
      <c r="AE59" s="41" t="s">
        <v>2</v>
      </c>
      <c r="AF59" s="44"/>
    </row>
    <row r="60" spans="1:33" ht="9" customHeight="1" thickBot="1"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7"/>
    </row>
    <row r="61" spans="1:33" ht="12.75" customHeight="1" thickTop="1">
      <c r="C61" s="22"/>
      <c r="D61" s="22"/>
      <c r="E61" s="22"/>
      <c r="F61" s="22"/>
      <c r="G61" s="22"/>
      <c r="H61" s="22"/>
      <c r="M61" s="22"/>
      <c r="N61" s="22"/>
      <c r="O61" s="22"/>
      <c r="P61" s="22"/>
      <c r="Q61" s="22"/>
      <c r="R61" s="22"/>
      <c r="Y61" s="22"/>
      <c r="Z61" s="22"/>
      <c r="AA61" s="22"/>
      <c r="AB61" s="22"/>
      <c r="AC61" s="22"/>
      <c r="AD61" s="22"/>
    </row>
    <row r="64" spans="1:33">
      <c r="A64" s="3" t="s">
        <v>47</v>
      </c>
      <c r="B64" s="3">
        <v>2019</v>
      </c>
      <c r="C64" s="3">
        <v>2</v>
      </c>
      <c r="F64" s="3" t="s">
        <v>38</v>
      </c>
    </row>
    <row r="65" spans="1:3">
      <c r="A65" s="3" t="s">
        <v>48</v>
      </c>
      <c r="B65" s="3">
        <v>2020</v>
      </c>
      <c r="C65" s="3">
        <v>3</v>
      </c>
    </row>
    <row r="66" spans="1:3">
      <c r="A66" s="3" t="s">
        <v>49</v>
      </c>
      <c r="B66" s="3">
        <v>2021</v>
      </c>
      <c r="C66" s="3">
        <v>4</v>
      </c>
    </row>
    <row r="67" spans="1:3">
      <c r="A67" s="3" t="s">
        <v>50</v>
      </c>
      <c r="C67" s="3">
        <v>5</v>
      </c>
    </row>
    <row r="68" spans="1:3">
      <c r="C68" s="3">
        <v>6</v>
      </c>
    </row>
    <row r="69" spans="1:3">
      <c r="C69" s="3">
        <v>7</v>
      </c>
    </row>
    <row r="70" spans="1:3">
      <c r="C70" s="3">
        <v>8</v>
      </c>
    </row>
    <row r="71" spans="1:3">
      <c r="C71" s="3">
        <v>9</v>
      </c>
    </row>
    <row r="72" spans="1:3">
      <c r="C72" s="3">
        <v>10</v>
      </c>
    </row>
    <row r="73" spans="1:3">
      <c r="C73" s="3">
        <v>11</v>
      </c>
    </row>
    <row r="74" spans="1:3">
      <c r="C74" s="3">
        <v>12</v>
      </c>
    </row>
    <row r="75" spans="1:3">
      <c r="C75" s="3" t="s">
        <v>33</v>
      </c>
    </row>
  </sheetData>
  <mergeCells count="53">
    <mergeCell ref="O35:T35"/>
    <mergeCell ref="M53:R54"/>
    <mergeCell ref="C18:E18"/>
    <mergeCell ref="C22:H22"/>
    <mergeCell ref="J22:M22"/>
    <mergeCell ref="N22:S22"/>
    <mergeCell ref="A1:AI1"/>
    <mergeCell ref="A2:L2"/>
    <mergeCell ref="A4:E4"/>
    <mergeCell ref="F4:X4"/>
    <mergeCell ref="B12:G12"/>
    <mergeCell ref="O12:T12"/>
    <mergeCell ref="B10:E10"/>
    <mergeCell ref="G10:H10"/>
    <mergeCell ref="K12:L12"/>
    <mergeCell ref="Y10:AG12"/>
    <mergeCell ref="C55:H55"/>
    <mergeCell ref="M55:R55"/>
    <mergeCell ref="C59:H59"/>
    <mergeCell ref="M59:R59"/>
    <mergeCell ref="C19:E19"/>
    <mergeCell ref="F42:J42"/>
    <mergeCell ref="L42:O42"/>
    <mergeCell ref="P42:U42"/>
    <mergeCell ref="F46:J46"/>
    <mergeCell ref="L46:O46"/>
    <mergeCell ref="P46:U46"/>
    <mergeCell ref="D30:I30"/>
    <mergeCell ref="K30:N30"/>
    <mergeCell ref="O30:T30"/>
    <mergeCell ref="D35:I35"/>
    <mergeCell ref="K35:N35"/>
    <mergeCell ref="W59:AC59"/>
    <mergeCell ref="AA49:AF49"/>
    <mergeCell ref="AA26:AF26"/>
    <mergeCell ref="AA19:AB19"/>
    <mergeCell ref="W55:AC55"/>
    <mergeCell ref="AA38:AF38"/>
    <mergeCell ref="Z42:AE42"/>
    <mergeCell ref="Z46:AE46"/>
    <mergeCell ref="AA30:AF30"/>
    <mergeCell ref="Z35:AE35"/>
    <mergeCell ref="Y22:AD22"/>
    <mergeCell ref="U22:W22"/>
    <mergeCell ref="U19:V19"/>
    <mergeCell ref="AK2:AU2"/>
    <mergeCell ref="M2:AE2"/>
    <mergeCell ref="AA18:AH18"/>
    <mergeCell ref="K19:L19"/>
    <mergeCell ref="N19:O19"/>
    <mergeCell ref="R19:S19"/>
    <mergeCell ref="H18:O18"/>
    <mergeCell ref="H19:I19"/>
  </mergeCells>
  <phoneticPr fontId="1"/>
  <dataValidations count="5">
    <dataValidation type="list" allowBlank="1" showInputMessage="1" showErrorMessage="1" sqref="B10:E10" xr:uid="{00000000-0002-0000-0000-000000000000}">
      <formula1>$B$64:$B$67</formula1>
    </dataValidation>
    <dataValidation showInputMessage="1" showErrorMessage="1" sqref="U19 AD19" xr:uid="{00000000-0002-0000-0000-000001000000}"/>
    <dataValidation type="list" showInputMessage="1" showErrorMessage="1" sqref="C19:E19" xr:uid="{00000000-0002-0000-0000-000002000000}">
      <formula1>$A$64:$A$68</formula1>
    </dataValidation>
    <dataValidation type="list" allowBlank="1" showInputMessage="1" showErrorMessage="1" sqref="C6:C7" xr:uid="{00000000-0002-0000-0000-000003000000}">
      <formula1>$F$64:$F$65</formula1>
    </dataValidation>
    <dataValidation type="whole" allowBlank="1" showInputMessage="1" showErrorMessage="1" sqref="M55:R55" xr:uid="{00000000-0002-0000-0000-000004000000}">
      <formula1>23</formula1>
      <formula2>25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中小Ａ</vt:lpstr>
      <vt:lpstr>中小Ａ!Print_Area</vt:lpstr>
    </vt:vector>
  </TitlesOfParts>
  <Company>凸版印刷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 美穂</dc:creator>
  <cp:lastModifiedBy>Administrator</cp:lastModifiedBy>
  <cp:lastPrinted>2022-02-16T09:40:44Z</cp:lastPrinted>
  <dcterms:created xsi:type="dcterms:W3CDTF">2021-03-12T05:19:29Z</dcterms:created>
  <dcterms:modified xsi:type="dcterms:W3CDTF">2022-02-16T10:44:41Z</dcterms:modified>
</cp:coreProperties>
</file>