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ksv14\企画経済部\商工労働観光課\●新型コロナウイルス感染症関係\道_R3感染防止対策協力支援金\様式\石狩市版0127-0220本申請\"/>
    </mc:Choice>
  </mc:AlternateContent>
  <xr:revisionPtr revIDLastSave="0" documentId="13_ncr:1_{0DD38FF7-13B2-4F7B-8A24-83DBF6418515}" xr6:coauthVersionLast="44" xr6:coauthVersionMax="44" xr10:uidLastSave="{00000000-0000-0000-0000-000000000000}"/>
  <bookViews>
    <workbookView xWindow="-27510" yWindow="690" windowWidth="13050" windowHeight="14835" xr2:uid="{00000000-000D-0000-FFFF-FFFF00000000}"/>
  </bookViews>
  <sheets>
    <sheet name="大企業Ａ" sheetId="1" r:id="rId1"/>
  </sheets>
  <definedNames>
    <definedName name="_xlnm.Print_Area" localSheetId="0">大企業Ａ!$A$1:$AI$46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1" l="1"/>
  <c r="K10" i="1" l="1"/>
  <c r="O10" i="1" l="1"/>
  <c r="Y20" i="1"/>
  <c r="M27" i="1"/>
  <c r="X27" i="1"/>
  <c r="D31" i="1" s="1"/>
  <c r="N31" i="1" s="1"/>
  <c r="X31" i="1" s="1"/>
  <c r="W44" i="1"/>
  <c r="Y39" i="1" l="1"/>
  <c r="Z39" i="1"/>
  <c r="Z38" i="1" s="1"/>
  <c r="C44" i="1" s="1"/>
  <c r="V44" i="1" s="1"/>
  <c r="B23" i="1"/>
  <c r="D35" i="1"/>
  <c r="N35" i="1" s="1"/>
  <c r="X35" i="1" s="1"/>
</calcChain>
</file>

<file path=xl/sharedStrings.xml><?xml version="1.0" encoding="utf-8"?>
<sst xmlns="http://schemas.openxmlformats.org/spreadsheetml/2006/main" count="83" uniqueCount="58">
  <si>
    <t>　</t>
    <phoneticPr fontId="4"/>
  </si>
  <si>
    <t>円</t>
    <rPh sb="0" eb="1">
      <t>エン</t>
    </rPh>
    <phoneticPr fontId="5"/>
  </si>
  <si>
    <t>日　＝</t>
    <rPh sb="0" eb="1">
      <t>ニチ</t>
    </rPh>
    <phoneticPr fontId="5"/>
  </si>
  <si>
    <t>円　×</t>
    <rPh sb="0" eb="1">
      <t>エン</t>
    </rPh>
    <phoneticPr fontId="5"/>
  </si>
  <si>
    <t>※千円未満は切り上げ</t>
    <rPh sb="1" eb="5">
      <t>センエンミマン</t>
    </rPh>
    <phoneticPr fontId="5"/>
  </si>
  <si>
    <t>円　⇒</t>
    <rPh sb="0" eb="1">
      <t>エン</t>
    </rPh>
    <phoneticPr fontId="5"/>
  </si>
  <si>
    <t>×０．３＝</t>
    <phoneticPr fontId="5"/>
  </si>
  <si>
    <t>支援金額…⑤</t>
    <rPh sb="0" eb="4">
      <t>シエンキンガク</t>
    </rPh>
    <phoneticPr fontId="5"/>
  </si>
  <si>
    <t>1日当たりの売上高①</t>
    <rPh sb="1" eb="2">
      <t>ニチ</t>
    </rPh>
    <rPh sb="2" eb="3">
      <t>ア</t>
    </rPh>
    <rPh sb="6" eb="9">
      <t>ウリアゲダカ</t>
    </rPh>
    <phoneticPr fontId="5"/>
  </si>
  <si>
    <t>×０．４＝</t>
  </si>
  <si>
    <t>支援金額…④</t>
    <rPh sb="0" eb="4">
      <t>シエンキンガク</t>
    </rPh>
    <phoneticPr fontId="5"/>
  </si>
  <si>
    <t>1日当たりの減少額…③</t>
    <rPh sb="1" eb="2">
      <t>ニチ</t>
    </rPh>
    <rPh sb="2" eb="3">
      <t>ア</t>
    </rPh>
    <rPh sb="6" eb="9">
      <t>ゲンショウガク</t>
    </rPh>
    <phoneticPr fontId="5"/>
  </si>
  <si>
    <t>※③＝①－②</t>
    <phoneticPr fontId="5"/>
  </si>
  <si>
    <t>※小数点以下切り上げ</t>
    <phoneticPr fontId="5"/>
  </si>
  <si>
    <t>÷ ５９ ＝</t>
    <phoneticPr fontId="5"/>
  </si>
  <si>
    <t>1日当たりの売上高…②</t>
    <rPh sb="1" eb="2">
      <t>ニチ</t>
    </rPh>
    <rPh sb="2" eb="3">
      <t>ア</t>
    </rPh>
    <rPh sb="6" eb="9">
      <t>ウリアゲダカ</t>
    </rPh>
    <phoneticPr fontId="5"/>
  </si>
  <si>
    <t>＝</t>
    <phoneticPr fontId="5"/>
  </si>
  <si>
    <t>日</t>
    <rPh sb="0" eb="1">
      <t>ニチ</t>
    </rPh>
    <phoneticPr fontId="5"/>
  </si>
  <si>
    <t>÷</t>
    <phoneticPr fontId="5"/>
  </si>
  <si>
    <t>1日当たりの売上高…①</t>
    <rPh sb="1" eb="2">
      <t>ニチ</t>
    </rPh>
    <rPh sb="2" eb="3">
      <t>ア</t>
    </rPh>
    <rPh sb="6" eb="9">
      <t>ウリアゲダカ</t>
    </rPh>
    <phoneticPr fontId="5"/>
  </si>
  <si>
    <t>月</t>
    <rPh sb="0" eb="1">
      <t>ツキ</t>
    </rPh>
    <phoneticPr fontId="4"/>
  </si>
  <si>
    <t>年</t>
    <rPh sb="0" eb="1">
      <t>ネン</t>
    </rPh>
    <phoneticPr fontId="4"/>
  </si>
  <si>
    <t>＝</t>
    <phoneticPr fontId="4"/>
  </si>
  <si>
    <t>÷</t>
    <phoneticPr fontId="4"/>
  </si>
  <si>
    <t>1~2</t>
    <phoneticPr fontId="4"/>
  </si>
  <si>
    <t>大企業</t>
    <rPh sb="0" eb="3">
      <t>ダイキギョウ</t>
    </rPh>
    <phoneticPr fontId="5"/>
  </si>
  <si>
    <t>まん延防止等重点措置協力支援金（飲食店等）【令和４年１～２月分】申請書【支給金額の計算手順】</t>
    <rPh sb="36" eb="38">
      <t>シキュウ</t>
    </rPh>
    <rPh sb="38" eb="40">
      <t>キンガク</t>
    </rPh>
    <rPh sb="41" eb="43">
      <t>ケイサン</t>
    </rPh>
    <rPh sb="43" eb="45">
      <t>テジュン</t>
    </rPh>
    <phoneticPr fontId="5"/>
  </si>
  <si>
    <t>日</t>
    <rPh sb="0" eb="1">
      <t>ニチ</t>
    </rPh>
    <phoneticPr fontId="4"/>
  </si>
  <si>
    <t>　</t>
  </si>
  <si>
    <t>A1</t>
    <phoneticPr fontId="4"/>
  </si>
  <si>
    <t>A2</t>
    <phoneticPr fontId="4"/>
  </si>
  <si>
    <t>B1</t>
    <phoneticPr fontId="4"/>
  </si>
  <si>
    <t>C1</t>
    <phoneticPr fontId="4"/>
  </si>
  <si>
    <t>※2019年1~2月　59日
　2020年1~2月　60日
　2021年1~2月　59日</t>
    <rPh sb="5" eb="6">
      <t>ネン</t>
    </rPh>
    <rPh sb="9" eb="10">
      <t>ツキ</t>
    </rPh>
    <rPh sb="13" eb="14">
      <t>ニチ</t>
    </rPh>
    <rPh sb="20" eb="21">
      <t>ネン</t>
    </rPh>
    <rPh sb="24" eb="25">
      <t>ツキ</t>
    </rPh>
    <rPh sb="28" eb="29">
      <t>ニチ</t>
    </rPh>
    <rPh sb="35" eb="36">
      <t>ネン</t>
    </rPh>
    <rPh sb="39" eb="40">
      <t>ツキ</t>
    </rPh>
    <rPh sb="43" eb="44">
      <t>ニチ</t>
    </rPh>
    <phoneticPr fontId="4"/>
  </si>
  <si>
    <t>暦日数※</t>
    <rPh sb="0" eb="1">
      <t>コヨミ</t>
    </rPh>
    <rPh sb="1" eb="3">
      <t>ニッスウ</t>
    </rPh>
    <phoneticPr fontId="4"/>
  </si>
  <si>
    <t>小数点以下切り上げ</t>
    <phoneticPr fontId="5"/>
  </si>
  <si>
    <t>☆2019年1月2日以降に営業を始めた施設（店舗）は次の計算式により、1日当たりの売上高①を計算することも可能です。</t>
    <phoneticPr fontId="5"/>
  </si>
  <si>
    <t>Ａ1～Ｃ1
から選択</t>
    <rPh sb="8" eb="10">
      <t>センタク</t>
    </rPh>
    <phoneticPr fontId="4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</si>
  <si>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4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</si>
  <si>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4"/>
  </si>
  <si>
    <t>~</t>
    <phoneticPr fontId="4"/>
  </si>
  <si>
    <t>暦日数</t>
    <rPh sb="0" eb="1">
      <t>コヨミ</t>
    </rPh>
    <rPh sb="1" eb="3">
      <t>ニッスウ</t>
    </rPh>
    <phoneticPr fontId="5"/>
  </si>
  <si>
    <t>2022年の1~2月の1日当たりの飲食業の売上高を計算してください。</t>
    <rPh sb="4" eb="5">
      <t>ネン</t>
    </rPh>
    <rPh sb="9" eb="10">
      <t>ガツ</t>
    </rPh>
    <rPh sb="12" eb="13">
      <t>ニチ</t>
    </rPh>
    <rPh sb="13" eb="14">
      <t>ア</t>
    </rPh>
    <rPh sb="17" eb="20">
      <t>インショクギョウ</t>
    </rPh>
    <rPh sb="21" eb="24">
      <t>ウリアゲダカ</t>
    </rPh>
    <rPh sb="25" eb="27">
      <t>ケイサン</t>
    </rPh>
    <phoneticPr fontId="5"/>
  </si>
  <si>
    <t>2022年の1~2月の売上高</t>
    <rPh sb="13" eb="14">
      <t>ダカ</t>
    </rPh>
    <phoneticPr fontId="5"/>
  </si>
  <si>
    <t>支援金額算出</t>
    <rPh sb="0" eb="2">
      <t>シエン</t>
    </rPh>
    <rPh sb="2" eb="4">
      <t>キンガク</t>
    </rPh>
    <rPh sb="4" eb="6">
      <t>サンシュツ</t>
    </rPh>
    <phoneticPr fontId="5"/>
  </si>
  <si>
    <t>当該期間の総支給額</t>
    <rPh sb="0" eb="2">
      <t>トウガイ</t>
    </rPh>
    <rPh sb="2" eb="4">
      <t>キカン</t>
    </rPh>
    <rPh sb="5" eb="6">
      <t>ソウ</t>
    </rPh>
    <rPh sb="6" eb="8">
      <t>シキュウ</t>
    </rPh>
    <rPh sb="8" eb="9">
      <t>ガク</t>
    </rPh>
    <phoneticPr fontId="5"/>
  </si>
  <si>
    <t>協力日数（23日、24日、25日から選択）</t>
    <rPh sb="7" eb="8">
      <t>ニチ</t>
    </rPh>
    <rPh sb="11" eb="12">
      <t>ニチ</t>
    </rPh>
    <rPh sb="15" eb="16">
      <t>ニチ</t>
    </rPh>
    <rPh sb="18" eb="20">
      <t>センタク</t>
    </rPh>
    <phoneticPr fontId="5"/>
  </si>
  <si>
    <t>支援金額④、支援金額⑤のいずれか低い額（上限額20万円）</t>
    <rPh sb="0" eb="4">
      <t>シエンキンガク</t>
    </rPh>
    <rPh sb="6" eb="10">
      <t>シエンキンガク</t>
    </rPh>
    <rPh sb="16" eb="17">
      <t>ヒク</t>
    </rPh>
    <rPh sb="18" eb="19">
      <t>ガク</t>
    </rPh>
    <rPh sb="20" eb="23">
      <t>ジョウゲンガク</t>
    </rPh>
    <rPh sb="25" eb="27">
      <t>マンエン</t>
    </rPh>
    <phoneticPr fontId="5"/>
  </si>
  <si>
    <t>2019年、2020年又は2021年の1月～2月の1日当たりの飲食業の売上高（消費税及び地方消費税を除く）を計算してください。</t>
    <phoneticPr fontId="5"/>
  </si>
  <si>
    <t>1日当たりの支援金額</t>
    <rPh sb="1" eb="2">
      <t>ニチ</t>
    </rPh>
    <rPh sb="2" eb="3">
      <t>ア</t>
    </rPh>
    <rPh sb="6" eb="10">
      <t>シエンキンガク</t>
    </rPh>
    <phoneticPr fontId="5"/>
  </si>
  <si>
    <t>【A】</t>
    <phoneticPr fontId="4"/>
  </si>
  <si>
    <t>1日当たりの支援金額【A】</t>
    <rPh sb="1" eb="2">
      <t>ニチ</t>
    </rPh>
    <rPh sb="2" eb="3">
      <t>ア</t>
    </rPh>
    <rPh sb="6" eb="8">
      <t>シエン</t>
    </rPh>
    <rPh sb="8" eb="10">
      <t>キンガク</t>
    </rPh>
    <phoneticPr fontId="5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</si>
  <si>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5"/>
  </si>
  <si>
    <t>上記期間の売上高</t>
    <rPh sb="0" eb="2">
      <t>ジョウキ</t>
    </rPh>
    <rPh sb="2" eb="4">
      <t>キカン</t>
    </rPh>
    <rPh sb="7" eb="8">
      <t>タカ</t>
    </rPh>
    <phoneticPr fontId="5"/>
  </si>
  <si>
    <t>認証店Ａ（21時まで営業時短（酒類提供11時～20時まで））として営業した場合</t>
    <rPh sb="0" eb="3">
      <t>ニンショウテン</t>
    </rPh>
    <rPh sb="7" eb="8">
      <t>ジ</t>
    </rPh>
    <rPh sb="10" eb="12">
      <t>エイギョウ</t>
    </rPh>
    <rPh sb="12" eb="14">
      <t>ジタン</t>
    </rPh>
    <rPh sb="15" eb="16">
      <t>サケ</t>
    </rPh>
    <rPh sb="16" eb="17">
      <t>ルイ</t>
    </rPh>
    <rPh sb="17" eb="19">
      <t>テイキョウ</t>
    </rPh>
    <rPh sb="21" eb="22">
      <t>ジ</t>
    </rPh>
    <rPh sb="25" eb="26">
      <t>ジ</t>
    </rPh>
    <rPh sb="33" eb="35">
      <t>エイギョウ</t>
    </rPh>
    <rPh sb="37" eb="39">
      <t>バアイ</t>
    </rPh>
    <phoneticPr fontId="4"/>
  </si>
  <si>
    <t>施設（店舗）名</t>
    <rPh sb="0" eb="2">
      <t>シセツ</t>
    </rPh>
    <rPh sb="3" eb="5">
      <t>テンポ</t>
    </rPh>
    <rPh sb="6" eb="7">
      <t>メイ</t>
    </rPh>
    <phoneticPr fontId="5"/>
  </si>
  <si>
    <t>1日当たりの減少額③に0.4をかけて1日当たりの支援金額を算出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5"/>
  </si>
  <si>
    <t>1日当たりの売上高①に0.3をかけて1日当たりの支援金額を算出</t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</si>
</sst>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_ 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b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</font>
    <font>
      <i/>
      <sz val="11"/>
      <color rgb="FFFF0000"/>
      <name val="ＤＦ特太ゴシック体"/>
      <family val="3"/>
      <charset val="128"/>
    </font>
    <font>
      <b/>
      <sz val="9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9"/>
      <name val="Meiryo UI"/>
      <family val="2"/>
      <charset val="128"/>
    </font>
    <font>
      <sz val="10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sz val="14"/>
      <color theme="1"/>
      <name val="Meiryo UI"/>
      <family val="2"/>
      <charset val="128"/>
    </font>
    <font>
      <b/>
      <sz val="12"/>
      <color theme="1"/>
      <name val="游ゴシック"/>
      <family val="3"/>
      <charset val="128"/>
    </font>
    <font>
      <b/>
      <sz val="9"/>
      <color theme="1"/>
      <name val="Meiryo UI"/>
      <family val="2"/>
      <charset val="128"/>
    </font>
    <font>
      <sz val="11"/>
      <name val="ＤＦ特太ゴシック体"/>
      <family val="3"/>
      <charset val="128"/>
    </font>
    <font>
      <i/>
      <sz val="11"/>
      <name val="ＤＦ特太ゴシック体"/>
      <family val="3"/>
      <charset val="128"/>
    </font>
    <font>
      <b/>
      <sz val="16"/>
      <name val="游ゴシック"/>
      <family val="3"/>
      <charset val="128"/>
    </font>
    <font>
      <sz val="16"/>
      <name val="Meiryo UI"/>
      <family val="2"/>
      <charset val="128"/>
    </font>
    <font>
      <b/>
      <sz val="1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48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8" fillId="0" borderId="0" xfId="2" applyFont="1">
      <alignment vertical="center"/>
    </xf>
    <xf numFmtId="0" fontId="8" fillId="0" borderId="7" xfId="2" applyFont="1" applyBorder="1">
      <alignment vertical="center"/>
    </xf>
    <xf numFmtId="0" fontId="8" fillId="0" borderId="0" xfId="2" applyFont="1" applyBorder="1">
      <alignment vertical="center"/>
    </xf>
    <xf numFmtId="0" fontId="9" fillId="0" borderId="0" xfId="2" applyFont="1" applyBorder="1">
      <alignment vertical="center"/>
    </xf>
    <xf numFmtId="0" fontId="8" fillId="0" borderId="8" xfId="2" applyFont="1" applyBorder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>
      <alignment vertical="center"/>
    </xf>
    <xf numFmtId="0" fontId="7" fillId="0" borderId="0" xfId="2" applyFont="1">
      <alignment vertical="center"/>
    </xf>
    <xf numFmtId="0" fontId="9" fillId="0" borderId="17" xfId="2" applyFont="1" applyBorder="1">
      <alignment vertical="center"/>
    </xf>
    <xf numFmtId="0" fontId="9" fillId="0" borderId="18" xfId="2" applyFont="1" applyBorder="1">
      <alignment vertical="center"/>
    </xf>
    <xf numFmtId="0" fontId="8" fillId="3" borderId="0" xfId="2" applyFont="1" applyFill="1">
      <alignment vertical="center"/>
    </xf>
    <xf numFmtId="0" fontId="8" fillId="3" borderId="0" xfId="2" applyFont="1" applyFill="1" applyProtection="1">
      <alignment vertical="center"/>
    </xf>
    <xf numFmtId="0" fontId="8" fillId="3" borderId="17" xfId="2" applyFont="1" applyFill="1" applyBorder="1" applyProtection="1">
      <alignment vertical="center"/>
    </xf>
    <xf numFmtId="0" fontId="8" fillId="3" borderId="0" xfId="2" applyFont="1" applyFill="1" applyBorder="1" applyProtection="1">
      <alignment vertical="center"/>
    </xf>
    <xf numFmtId="0" fontId="8" fillId="3" borderId="18" xfId="2" applyFont="1" applyFill="1" applyBorder="1" applyProtection="1">
      <alignment vertical="center"/>
    </xf>
    <xf numFmtId="0" fontId="12" fillId="3" borderId="0" xfId="2" applyFont="1" applyFill="1" applyBorder="1" applyProtection="1">
      <alignment vertical="center"/>
    </xf>
    <xf numFmtId="0" fontId="8" fillId="0" borderId="17" xfId="2" applyFont="1" applyBorder="1">
      <alignment vertical="center"/>
    </xf>
    <xf numFmtId="0" fontId="12" fillId="0" borderId="0" xfId="2" applyFont="1" applyBorder="1">
      <alignment vertical="center"/>
    </xf>
    <xf numFmtId="0" fontId="8" fillId="0" borderId="18" xfId="2" applyFont="1" applyBorder="1">
      <alignment vertical="center"/>
    </xf>
    <xf numFmtId="0" fontId="7" fillId="0" borderId="0" xfId="2" applyFont="1" applyFill="1" applyBorder="1">
      <alignment vertical="center"/>
    </xf>
    <xf numFmtId="0" fontId="8" fillId="0" borderId="0" xfId="2" applyFont="1" applyFill="1" applyBorder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20" xfId="2" applyFont="1" applyFill="1" applyBorder="1">
      <alignment vertical="center"/>
    </xf>
    <xf numFmtId="0" fontId="7" fillId="6" borderId="22" xfId="2" applyFont="1" applyFill="1" applyBorder="1">
      <alignment vertical="center"/>
    </xf>
    <xf numFmtId="0" fontId="7" fillId="6" borderId="23" xfId="2" applyFont="1" applyFill="1" applyBorder="1">
      <alignment vertical="center"/>
    </xf>
    <xf numFmtId="0" fontId="8" fillId="6" borderId="23" xfId="2" applyFont="1" applyFill="1" applyBorder="1">
      <alignment vertical="center"/>
    </xf>
    <xf numFmtId="0" fontId="13" fillId="0" borderId="0" xfId="2" applyFont="1">
      <alignment vertical="center"/>
    </xf>
    <xf numFmtId="0" fontId="3" fillId="3" borderId="0" xfId="2" applyFont="1" applyFill="1">
      <alignment vertical="center"/>
    </xf>
    <xf numFmtId="0" fontId="15" fillId="0" borderId="0" xfId="2" applyFont="1">
      <alignment vertical="center"/>
    </xf>
    <xf numFmtId="0" fontId="8" fillId="6" borderId="24" xfId="2" applyFont="1" applyFill="1" applyBorder="1">
      <alignment vertical="center"/>
    </xf>
    <xf numFmtId="0" fontId="13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Fill="1" applyAlignment="1">
      <alignment horizontal="left" vertical="center"/>
    </xf>
    <xf numFmtId="0" fontId="13" fillId="0" borderId="0" xfId="2" applyFont="1" applyFill="1">
      <alignment vertical="center"/>
    </xf>
    <xf numFmtId="0" fontId="8" fillId="2" borderId="27" xfId="2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vertical="center" shrinkToFit="1"/>
    </xf>
    <xf numFmtId="0" fontId="10" fillId="0" borderId="0" xfId="2" applyFont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6" fillId="6" borderId="25" xfId="2" applyFont="1" applyFill="1" applyBorder="1" applyAlignment="1">
      <alignment horizontal="center" vertical="center" shrinkToFit="1"/>
    </xf>
    <xf numFmtId="0" fontId="20" fillId="6" borderId="25" xfId="2" applyFont="1" applyFill="1" applyBorder="1" applyAlignment="1">
      <alignment vertical="center" shrinkToFit="1"/>
    </xf>
    <xf numFmtId="0" fontId="11" fillId="2" borderId="25" xfId="2" applyNumberFormat="1" applyFont="1" applyFill="1" applyBorder="1" applyAlignment="1" applyProtection="1">
      <alignment horizontal="center" vertical="center"/>
      <protection locked="0"/>
    </xf>
    <xf numFmtId="0" fontId="3" fillId="2" borderId="25" xfId="2" applyNumberFormat="1" applyFont="1" applyFill="1" applyBorder="1" applyAlignment="1" applyProtection="1">
      <alignment horizontal="center" vertical="center"/>
      <protection locked="0"/>
    </xf>
    <xf numFmtId="0" fontId="10" fillId="0" borderId="4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8" fillId="5" borderId="4" xfId="2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6" fillId="7" borderId="13" xfId="2" applyFont="1" applyFill="1" applyBorder="1" applyAlignment="1">
      <alignment horizontal="center" vertical="center"/>
    </xf>
    <xf numFmtId="0" fontId="16" fillId="7" borderId="0" xfId="2" applyFont="1" applyFill="1" applyBorder="1" applyAlignment="1">
      <alignment horizontal="center" vertical="center"/>
    </xf>
    <xf numFmtId="0" fontId="17" fillId="7" borderId="0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8" fillId="5" borderId="4" xfId="2" applyFont="1" applyFill="1" applyBorder="1" applyAlignment="1" applyProtection="1">
      <alignment horizontal="center" vertical="center"/>
    </xf>
    <xf numFmtId="0" fontId="8" fillId="5" borderId="3" xfId="2" applyFont="1" applyFill="1" applyBorder="1" applyAlignment="1" applyProtection="1">
      <alignment horizontal="center" vertical="center"/>
    </xf>
    <xf numFmtId="0" fontId="8" fillId="5" borderId="2" xfId="2" applyFont="1" applyFill="1" applyBorder="1" applyAlignment="1" applyProtection="1">
      <alignment horizontal="center" vertical="center"/>
    </xf>
    <xf numFmtId="0" fontId="12" fillId="3" borderId="0" xfId="2" applyFont="1" applyFill="1" applyBorder="1" applyAlignment="1" applyProtection="1">
      <alignment horizontal="center" vertical="center" wrapText="1"/>
    </xf>
    <xf numFmtId="0" fontId="12" fillId="3" borderId="0" xfId="2" applyFont="1" applyFill="1" applyBorder="1" applyAlignment="1" applyProtection="1">
      <alignment horizontal="left" vertical="center" wrapText="1"/>
    </xf>
    <xf numFmtId="0" fontId="12" fillId="3" borderId="17" xfId="2" applyFont="1" applyFill="1" applyBorder="1" applyAlignment="1" applyProtection="1">
      <alignment horizontal="left" vertical="center" wrapText="1"/>
    </xf>
    <xf numFmtId="0" fontId="12" fillId="2" borderId="4" xfId="2" applyFont="1" applyFill="1" applyBorder="1" applyAlignment="1" applyProtection="1">
      <alignment horizontal="center" vertical="center"/>
    </xf>
    <xf numFmtId="0" fontId="12" fillId="2" borderId="2" xfId="2" applyFont="1" applyFill="1" applyBorder="1" applyAlignment="1" applyProtection="1">
      <alignment horizontal="center" vertical="center"/>
    </xf>
    <xf numFmtId="0" fontId="8" fillId="2" borderId="4" xfId="2" applyFont="1" applyFill="1" applyBorder="1" applyAlignment="1" applyProtection="1">
      <alignment horizontal="center" vertical="center"/>
    </xf>
    <xf numFmtId="0" fontId="8" fillId="2" borderId="2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/>
    </xf>
    <xf numFmtId="0" fontId="14" fillId="0" borderId="0" xfId="2" applyFont="1" applyBorder="1" applyAlignment="1">
      <alignment vertical="center"/>
    </xf>
    <xf numFmtId="0" fontId="10" fillId="0" borderId="0" xfId="2" applyFont="1">
      <alignment vertical="center"/>
    </xf>
    <xf numFmtId="176" fontId="21" fillId="2" borderId="4" xfId="2" applyNumberFormat="1" applyFont="1" applyFill="1" applyBorder="1" applyAlignment="1" applyProtection="1">
      <alignment horizontal="center" vertical="center"/>
      <protection locked="0"/>
    </xf>
    <xf numFmtId="176" fontId="21" fillId="2" borderId="3" xfId="2" applyNumberFormat="1" applyFont="1" applyFill="1" applyBorder="1" applyAlignment="1" applyProtection="1">
      <alignment horizontal="center" vertical="center"/>
      <protection locked="0"/>
    </xf>
    <xf numFmtId="176" fontId="21" fillId="2" borderId="2" xfId="2" applyNumberFormat="1" applyFont="1" applyFill="1" applyBorder="1" applyAlignment="1" applyProtection="1">
      <alignment horizontal="center" vertical="center"/>
      <protection locked="0"/>
    </xf>
    <xf numFmtId="176" fontId="10" fillId="0" borderId="4" xfId="2" applyNumberFormat="1" applyFont="1" applyFill="1" applyBorder="1" applyAlignment="1">
      <alignment horizontal="center" vertical="center"/>
    </xf>
    <xf numFmtId="176" fontId="10" fillId="0" borderId="3" xfId="2" applyNumberFormat="1" applyFont="1" applyFill="1" applyBorder="1" applyAlignment="1">
      <alignment horizontal="center" vertical="center"/>
    </xf>
    <xf numFmtId="176" fontId="10" fillId="0" borderId="2" xfId="2" applyNumberFormat="1" applyFont="1" applyFill="1" applyBorder="1" applyAlignment="1">
      <alignment horizontal="center" vertical="center"/>
    </xf>
    <xf numFmtId="0" fontId="10" fillId="0" borderId="21" xfId="2" applyFont="1" applyBorder="1">
      <alignment vertical="center"/>
    </xf>
    <xf numFmtId="0" fontId="10" fillId="0" borderId="20" xfId="2" applyFont="1" applyBorder="1">
      <alignment vertical="center"/>
    </xf>
    <xf numFmtId="0" fontId="10" fillId="0" borderId="19" xfId="2" applyFont="1" applyBorder="1">
      <alignment vertical="center"/>
    </xf>
    <xf numFmtId="0" fontId="10" fillId="0" borderId="18" xfId="2" applyFont="1" applyBorder="1">
      <alignment vertical="center"/>
    </xf>
    <xf numFmtId="176" fontId="10" fillId="2" borderId="4" xfId="2" applyNumberFormat="1" applyFont="1" applyFill="1" applyBorder="1" applyAlignment="1" applyProtection="1">
      <alignment horizontal="center" vertical="center"/>
      <protection locked="0"/>
    </xf>
    <xf numFmtId="176" fontId="10" fillId="2" borderId="3" xfId="2" applyNumberFormat="1" applyFont="1" applyFill="1" applyBorder="1" applyAlignment="1" applyProtection="1">
      <alignment horizontal="center" vertical="center"/>
      <protection locked="0"/>
    </xf>
    <xf numFmtId="176" fontId="10" fillId="2" borderId="2" xfId="2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Border="1">
      <alignment vertical="center"/>
    </xf>
    <xf numFmtId="0" fontId="10" fillId="0" borderId="0" xfId="2" applyFont="1" applyBorder="1" applyAlignment="1">
      <alignment horizontal="center" vertical="center"/>
    </xf>
    <xf numFmtId="176" fontId="10" fillId="0" borderId="4" xfId="2" applyNumberFormat="1" applyFont="1" applyFill="1" applyBorder="1" applyAlignment="1" applyProtection="1">
      <alignment horizontal="center" vertical="center"/>
      <protection locked="0"/>
    </xf>
    <xf numFmtId="176" fontId="10" fillId="0" borderId="3" xfId="2" applyNumberFormat="1" applyFont="1" applyFill="1" applyBorder="1" applyAlignment="1" applyProtection="1">
      <alignment horizontal="center" vertical="center"/>
      <protection locked="0"/>
    </xf>
    <xf numFmtId="176" fontId="10" fillId="0" borderId="2" xfId="2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Border="1" applyAlignment="1">
      <alignment horizontal="center" vertical="center"/>
    </xf>
    <xf numFmtId="176" fontId="10" fillId="4" borderId="4" xfId="2" applyNumberFormat="1" applyFont="1" applyFill="1" applyBorder="1" applyAlignment="1">
      <alignment horizontal="center" vertical="center"/>
    </xf>
    <xf numFmtId="176" fontId="10" fillId="4" borderId="3" xfId="2" applyNumberFormat="1" applyFont="1" applyFill="1" applyBorder="1" applyAlignment="1">
      <alignment horizontal="center" vertical="center"/>
    </xf>
    <xf numFmtId="176" fontId="10" fillId="4" borderId="2" xfId="2" applyNumberFormat="1" applyFont="1" applyFill="1" applyBorder="1" applyAlignment="1">
      <alignment horizontal="center" vertical="center"/>
    </xf>
    <xf numFmtId="176" fontId="10" fillId="0" borderId="0" xfId="2" applyNumberFormat="1" applyFont="1" applyBorder="1" applyAlignment="1">
      <alignment horizontal="center" vertical="center"/>
    </xf>
    <xf numFmtId="0" fontId="10" fillId="0" borderId="17" xfId="2" applyFont="1" applyBorder="1">
      <alignment vertical="center"/>
    </xf>
    <xf numFmtId="0" fontId="10" fillId="0" borderId="16" xfId="2" applyFont="1" applyBorder="1">
      <alignment vertical="center"/>
    </xf>
    <xf numFmtId="0" fontId="10" fillId="0" borderId="15" xfId="2" applyFont="1" applyBorder="1">
      <alignment vertical="center"/>
    </xf>
    <xf numFmtId="0" fontId="10" fillId="0" borderId="14" xfId="2" applyFont="1" applyBorder="1">
      <alignment vertical="center"/>
    </xf>
    <xf numFmtId="0" fontId="10" fillId="0" borderId="0" xfId="2" applyFont="1" applyFill="1">
      <alignment vertical="center"/>
    </xf>
    <xf numFmtId="176" fontId="22" fillId="2" borderId="4" xfId="2" applyNumberFormat="1" applyFont="1" applyFill="1" applyBorder="1" applyAlignment="1" applyProtection="1">
      <alignment horizontal="center" vertical="center"/>
      <protection locked="0"/>
    </xf>
    <xf numFmtId="176" fontId="22" fillId="2" borderId="3" xfId="2" applyNumberFormat="1" applyFont="1" applyFill="1" applyBorder="1" applyAlignment="1" applyProtection="1">
      <alignment horizontal="center" vertical="center"/>
      <protection locked="0"/>
    </xf>
    <xf numFmtId="176" fontId="22" fillId="2" borderId="2" xfId="2" applyNumberFormat="1" applyFont="1" applyFill="1" applyBorder="1" applyAlignment="1" applyProtection="1">
      <alignment horizontal="center" vertical="center"/>
      <protection locked="0"/>
    </xf>
    <xf numFmtId="0" fontId="10" fillId="0" borderId="13" xfId="2" applyFont="1" applyBorder="1" applyAlignment="1">
      <alignment vertical="center"/>
    </xf>
    <xf numFmtId="176" fontId="10" fillId="0" borderId="4" xfId="2" applyNumberFormat="1" applyFont="1" applyBorder="1" applyAlignment="1">
      <alignment horizontal="center" vertical="center"/>
    </xf>
    <xf numFmtId="176" fontId="10" fillId="0" borderId="3" xfId="2" applyNumberFormat="1" applyFont="1" applyBorder="1" applyAlignment="1">
      <alignment horizontal="center" vertical="center"/>
    </xf>
    <xf numFmtId="176" fontId="10" fillId="0" borderId="2" xfId="2" applyNumberFormat="1" applyFont="1" applyBorder="1" applyAlignment="1">
      <alignment horizontal="center" vertical="center"/>
    </xf>
    <xf numFmtId="177" fontId="10" fillId="0" borderId="4" xfId="2" applyNumberFormat="1" applyFont="1" applyBorder="1" applyAlignment="1">
      <alignment horizontal="center" vertical="center"/>
    </xf>
    <xf numFmtId="177" fontId="10" fillId="0" borderId="3" xfId="2" applyNumberFormat="1" applyFont="1" applyBorder="1" applyAlignment="1">
      <alignment horizontal="center" vertical="center"/>
    </xf>
    <xf numFmtId="177" fontId="10" fillId="0" borderId="2" xfId="2" applyNumberFormat="1" applyFont="1" applyBorder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Border="1" applyAlignment="1">
      <alignment vertical="center"/>
    </xf>
    <xf numFmtId="0" fontId="9" fillId="0" borderId="0" xfId="2" applyFont="1" applyAlignment="1">
      <alignment horizontal="right" vertical="center"/>
    </xf>
    <xf numFmtId="178" fontId="10" fillId="0" borderId="4" xfId="2" applyNumberFormat="1" applyFont="1" applyBorder="1" applyAlignment="1">
      <alignment horizontal="center" vertical="center"/>
    </xf>
    <xf numFmtId="178" fontId="10" fillId="0" borderId="3" xfId="2" applyNumberFormat="1" applyFont="1" applyBorder="1" applyAlignment="1">
      <alignment horizontal="center" vertical="center"/>
    </xf>
    <xf numFmtId="178" fontId="10" fillId="0" borderId="2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3" fontId="10" fillId="4" borderId="4" xfId="2" applyNumberFormat="1" applyFont="1" applyFill="1" applyBorder="1" applyAlignment="1">
      <alignment horizontal="center" vertical="center"/>
    </xf>
    <xf numFmtId="3" fontId="10" fillId="4" borderId="3" xfId="2" applyNumberFormat="1" applyFont="1" applyFill="1" applyBorder="1" applyAlignment="1">
      <alignment horizontal="center" vertical="center"/>
    </xf>
    <xf numFmtId="3" fontId="10" fillId="4" borderId="2" xfId="2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vertical="top"/>
    </xf>
    <xf numFmtId="0" fontId="10" fillId="0" borderId="11" xfId="2" applyFont="1" applyBorder="1">
      <alignment vertical="center"/>
    </xf>
    <xf numFmtId="0" fontId="10" fillId="0" borderId="10" xfId="2" applyFont="1" applyBorder="1">
      <alignment vertical="center"/>
    </xf>
    <xf numFmtId="0" fontId="10" fillId="0" borderId="9" xfId="2" applyFont="1" applyBorder="1">
      <alignment vertical="center"/>
    </xf>
    <xf numFmtId="0" fontId="9" fillId="3" borderId="0" xfId="2" applyFont="1" applyFill="1" applyBorder="1" applyAlignment="1" applyProtection="1">
      <alignment horizontal="left" vertical="center" wrapText="1"/>
    </xf>
    <xf numFmtId="0" fontId="9" fillId="0" borderId="8" xfId="2" applyFont="1" applyBorder="1">
      <alignment vertical="center"/>
    </xf>
    <xf numFmtId="0" fontId="9" fillId="3" borderId="26" xfId="2" applyFont="1" applyFill="1" applyBorder="1" applyAlignment="1" applyProtection="1">
      <alignment horizontal="left" vertical="center" wrapText="1"/>
    </xf>
    <xf numFmtId="176" fontId="23" fillId="0" borderId="0" xfId="2" applyNumberFormat="1" applyFont="1" applyBorder="1" applyAlignment="1">
      <alignment vertical="center"/>
    </xf>
    <xf numFmtId="0" fontId="24" fillId="0" borderId="0" xfId="2" applyFont="1" applyBorder="1" applyAlignment="1">
      <alignment vertical="center"/>
    </xf>
    <xf numFmtId="0" fontId="9" fillId="0" borderId="7" xfId="2" applyFont="1" applyBorder="1">
      <alignment vertical="center"/>
    </xf>
    <xf numFmtId="0" fontId="10" fillId="0" borderId="8" xfId="2" applyFont="1" applyBorder="1">
      <alignment vertical="center"/>
    </xf>
    <xf numFmtId="176" fontId="25" fillId="2" borderId="4" xfId="2" applyNumberFormat="1" applyFont="1" applyFill="1" applyBorder="1" applyAlignment="1">
      <alignment horizontal="center" vertical="center"/>
    </xf>
    <xf numFmtId="176" fontId="25" fillId="2" borderId="3" xfId="2" applyNumberFormat="1" applyFont="1" applyFill="1" applyBorder="1" applyAlignment="1">
      <alignment horizontal="center" vertical="center"/>
    </xf>
    <xf numFmtId="176" fontId="25" fillId="2" borderId="2" xfId="2" applyNumberFormat="1" applyFont="1" applyFill="1" applyBorder="1" applyAlignment="1">
      <alignment horizontal="center" vertical="center"/>
    </xf>
    <xf numFmtId="176" fontId="23" fillId="0" borderId="4" xfId="2" applyNumberFormat="1" applyFont="1" applyBorder="1" applyAlignment="1">
      <alignment vertical="center"/>
    </xf>
    <xf numFmtId="38" fontId="24" fillId="0" borderId="3" xfId="1" applyFont="1" applyBorder="1" applyAlignment="1">
      <alignment horizontal="center" vertical="center"/>
    </xf>
    <xf numFmtId="0" fontId="24" fillId="0" borderId="2" xfId="2" applyFont="1" applyBorder="1" applyAlignment="1">
      <alignment vertical="center"/>
    </xf>
    <xf numFmtId="0" fontId="10" fillId="0" borderId="7" xfId="2" applyFont="1" applyBorder="1">
      <alignment vertical="center"/>
    </xf>
    <xf numFmtId="0" fontId="10" fillId="0" borderId="6" xfId="2" applyFont="1" applyBorder="1">
      <alignment vertical="center"/>
    </xf>
    <xf numFmtId="176" fontId="10" fillId="0" borderId="5" xfId="2" applyNumberFormat="1" applyFont="1" applyFill="1" applyBorder="1" applyAlignment="1">
      <alignment horizontal="center" vertical="center"/>
    </xf>
    <xf numFmtId="0" fontId="10" fillId="0" borderId="5" xfId="2" applyFont="1" applyBorder="1">
      <alignment vertical="center"/>
    </xf>
    <xf numFmtId="176" fontId="25" fillId="0" borderId="5" xfId="2" applyNumberFormat="1" applyFont="1" applyFill="1" applyBorder="1" applyAlignment="1">
      <alignment horizontal="center" vertical="center"/>
    </xf>
    <xf numFmtId="0" fontId="24" fillId="0" borderId="5" xfId="2" applyFont="1" applyBorder="1" applyAlignment="1">
      <alignment vertical="center"/>
    </xf>
    <xf numFmtId="0" fontId="10" fillId="0" borderId="1" xfId="2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155970</xdr:colOff>
      <xdr:row>0</xdr:row>
      <xdr:rowOff>233108</xdr:rowOff>
    </xdr:from>
    <xdr:to>
      <xdr:col>36</xdr:col>
      <xdr:colOff>64485</xdr:colOff>
      <xdr:row>1</xdr:row>
      <xdr:rowOff>179945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85220" y="233108"/>
          <a:ext cx="994365" cy="1849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1-4-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ア＞</a:t>
          </a:r>
        </a:p>
      </xdr:txBody>
    </xdr:sp>
    <xdr:clientData/>
  </xdr:twoCellAnchor>
  <xdr:twoCellAnchor>
    <xdr:from>
      <xdr:col>5</xdr:col>
      <xdr:colOff>145488</xdr:colOff>
      <xdr:row>46</xdr:row>
      <xdr:rowOff>241713</xdr:rowOff>
    </xdr:from>
    <xdr:to>
      <xdr:col>25</xdr:col>
      <xdr:colOff>198518</xdr:colOff>
      <xdr:row>48</xdr:row>
      <xdr:rowOff>17101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31535" y="10353719"/>
          <a:ext cx="3818727" cy="26271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黄色のセル以外は計算式が入っています。</a:t>
          </a:r>
        </a:p>
      </xdr:txBody>
    </xdr:sp>
    <xdr:clientData/>
  </xdr:twoCellAnchor>
  <xdr:twoCellAnchor>
    <xdr:from>
      <xdr:col>1</xdr:col>
      <xdr:colOff>99679</xdr:colOff>
      <xdr:row>13</xdr:row>
      <xdr:rowOff>22151</xdr:rowOff>
    </xdr:from>
    <xdr:to>
      <xdr:col>31</xdr:col>
      <xdr:colOff>243662</xdr:colOff>
      <xdr:row>14</xdr:row>
      <xdr:rowOff>11075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76888" y="2868575"/>
          <a:ext cx="5870059" cy="153950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次のいずれかを選択</a:t>
          </a:r>
          <a:endParaRPr kumimoji="1" lang="en-US" altLang="ja-JP" sz="800"/>
        </a:p>
        <a:p>
          <a:pPr algn="l"/>
          <a:r>
            <a:rPr kumimoji="1" lang="ja-JP" altLang="en-US" sz="800"/>
            <a:t>●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</a:t>
          </a:r>
          <a:r>
            <a:rPr kumimoji="1" lang="ja-JP" altLang="en-US" sz="800"/>
            <a:t>日から</a:t>
          </a:r>
          <a:r>
            <a:rPr kumimoji="1" lang="en-US" altLang="ja-JP" sz="800"/>
            <a:t>2022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26</a:t>
          </a:r>
          <a:r>
            <a:rPr kumimoji="1" lang="ja-JP" altLang="en-US" sz="800"/>
            <a:t>日までの間に開店の場合</a:t>
          </a:r>
          <a:endParaRPr kumimoji="1" lang="en-US" altLang="ja-JP" sz="800"/>
        </a:p>
        <a:p>
          <a:pPr algn="l"/>
          <a:r>
            <a:rPr kumimoji="1" lang="en-US" altLang="ja-JP" sz="800"/>
            <a:t>A1</a:t>
          </a:r>
          <a:r>
            <a:rPr kumimoji="1" lang="ja-JP" altLang="en-US" sz="800"/>
            <a:t>：開店から</a:t>
          </a:r>
          <a:r>
            <a:rPr kumimoji="1" lang="en-US" altLang="ja-JP" sz="800"/>
            <a:t>2022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26</a:t>
          </a:r>
          <a:r>
            <a:rPr kumimoji="1" lang="ja-JP" altLang="en-US" sz="800"/>
            <a:t>日までの１日当たりの売上高</a:t>
          </a:r>
          <a:endParaRPr kumimoji="1" lang="en-US" altLang="ja-JP" sz="800"/>
        </a:p>
        <a:p>
          <a:pPr algn="l"/>
          <a:r>
            <a:rPr kumimoji="1" lang="en-US" altLang="ja-JP" sz="800"/>
            <a:t>A2</a:t>
          </a:r>
          <a:r>
            <a:rPr kumimoji="1" lang="ja-JP" altLang="en-US" sz="800"/>
            <a:t>：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2</a:t>
          </a:r>
          <a:r>
            <a:rPr kumimoji="1" lang="ja-JP" altLang="en-US" sz="800"/>
            <a:t>月から</a:t>
          </a:r>
          <a:r>
            <a:rPr kumimoji="1" lang="en-US" altLang="ja-JP" sz="800"/>
            <a:t>12</a:t>
          </a:r>
          <a:r>
            <a:rPr kumimoji="1" lang="ja-JP" altLang="en-US" sz="800"/>
            <a:t>月までの期間のうちから「任意で選択した月」（その月の１日から月末まで）の</a:t>
          </a:r>
          <a:r>
            <a:rPr kumimoji="1" lang="en-US" altLang="ja-JP" sz="800"/>
            <a:t>1</a:t>
          </a:r>
          <a:r>
            <a:rPr kumimoji="1" lang="ja-JP" altLang="en-US" sz="800"/>
            <a:t>日当たりの売上高</a:t>
          </a:r>
          <a:endParaRPr kumimoji="1" lang="en-US" altLang="ja-JP" sz="800"/>
        </a:p>
        <a:p>
          <a:pPr algn="l"/>
          <a:r>
            <a:rPr kumimoji="1" lang="ja-JP" altLang="en-US" sz="800"/>
            <a:t>●</a:t>
          </a:r>
          <a:r>
            <a:rPr kumimoji="1" lang="en-US" altLang="ja-JP" sz="800"/>
            <a:t>2020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</a:t>
          </a:r>
          <a:r>
            <a:rPr kumimoji="1" lang="ja-JP" altLang="en-US" sz="800"/>
            <a:t>日から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日までの間に開店の場合</a:t>
          </a:r>
          <a:endParaRPr kumimoji="1" lang="en-US" altLang="ja-JP" sz="800"/>
        </a:p>
        <a:p>
          <a:pPr algn="l"/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effectLst/>
            </a:rPr>
            <a:t>2019</a:t>
          </a:r>
          <a:r>
            <a:rPr lang="ja-JP" altLang="en-US" sz="800">
              <a:effectLst/>
            </a:rPr>
            <a:t>年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月</a:t>
          </a:r>
          <a:r>
            <a:rPr lang="en-US" altLang="ja-JP" sz="800">
              <a:effectLst/>
            </a:rPr>
            <a:t>2</a:t>
          </a:r>
          <a:r>
            <a:rPr lang="ja-JP" altLang="en-US" sz="800">
              <a:effectLst/>
            </a:rPr>
            <a:t>日から</a:t>
          </a:r>
          <a:r>
            <a:rPr lang="en-US" altLang="ja-JP" sz="800">
              <a:effectLst/>
            </a:rPr>
            <a:t>2020</a:t>
          </a:r>
          <a:r>
            <a:rPr lang="ja-JP" altLang="en-US" sz="800">
              <a:effectLst/>
            </a:rPr>
            <a:t>年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月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61"/>
  <sheetViews>
    <sheetView tabSelected="1" view="pageBreakPreview" zoomScale="86" zoomScaleNormal="100" zoomScaleSheetLayoutView="86" workbookViewId="0">
      <selection activeCell="AG4" sqref="AG4"/>
    </sheetView>
  </sheetViews>
  <sheetFormatPr defaultColWidth="2.375" defaultRowHeight="18.75"/>
  <cols>
    <col min="1" max="1" width="2.375" style="1"/>
    <col min="2" max="2" width="2.375" style="1" customWidth="1"/>
    <col min="3" max="22" width="2.375" style="1"/>
    <col min="23" max="23" width="2.375" style="1" customWidth="1"/>
    <col min="24" max="24" width="2.375" style="1"/>
    <col min="25" max="25" width="5.25" style="1" customWidth="1"/>
    <col min="26" max="26" width="4.75" style="1" customWidth="1"/>
    <col min="27" max="31" width="2.375" style="1"/>
    <col min="32" max="32" width="3.625" style="1" customWidth="1"/>
    <col min="33" max="33" width="4.5" style="1" customWidth="1"/>
    <col min="34" max="16384" width="2.375" style="1"/>
  </cols>
  <sheetData>
    <row r="1" spans="1:48" s="30" customFormat="1" ht="19.149999999999999" customHeight="1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48" s="29" customFormat="1" ht="21" customHeight="1">
      <c r="A2" s="55" t="s">
        <v>25</v>
      </c>
      <c r="B2" s="56"/>
      <c r="C2" s="56"/>
      <c r="D2" s="56"/>
      <c r="E2" s="56"/>
      <c r="F2" s="56"/>
      <c r="G2" s="56"/>
      <c r="H2" s="56"/>
      <c r="I2" s="57"/>
      <c r="J2" s="57"/>
      <c r="K2" s="57"/>
      <c r="L2" s="58"/>
      <c r="M2" s="31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8" s="29" customFormat="1" ht="27.75" customHeight="1">
      <c r="B3" s="34" t="s">
        <v>54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7"/>
      <c r="AH3" s="37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</row>
    <row r="4" spans="1:48">
      <c r="A4" s="43" t="s">
        <v>55</v>
      </c>
      <c r="B4" s="44"/>
      <c r="C4" s="44"/>
      <c r="D4" s="44"/>
      <c r="E4" s="44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48" ht="17.25" customHeight="1"/>
    <row r="6" spans="1:48" s="10" customFormat="1" ht="15.75">
      <c r="B6" s="32" t="s">
        <v>48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6"/>
    </row>
    <row r="7" spans="1:48" s="10" customFormat="1" ht="16.5" thickBot="1">
      <c r="B7" s="25"/>
      <c r="C7" s="25"/>
      <c r="D7" s="25"/>
      <c r="E7" s="25"/>
      <c r="F7" s="25"/>
      <c r="G7" s="25"/>
      <c r="H7" s="25"/>
      <c r="I7" s="25"/>
      <c r="J7" s="23"/>
      <c r="K7" s="23"/>
      <c r="L7" s="23"/>
      <c r="M7" s="23"/>
      <c r="N7" s="23"/>
      <c r="O7" s="23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48" s="3" customFormat="1" ht="16.5" thickBot="1">
      <c r="B8" s="49"/>
      <c r="C8" s="50"/>
      <c r="D8" s="50"/>
      <c r="E8" s="51"/>
      <c r="F8" s="24" t="s">
        <v>21</v>
      </c>
      <c r="G8" s="52" t="s">
        <v>24</v>
      </c>
      <c r="H8" s="52"/>
      <c r="I8" s="23" t="s">
        <v>20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71" t="s">
        <v>33</v>
      </c>
      <c r="Z8" s="72"/>
      <c r="AA8" s="72"/>
      <c r="AB8" s="72"/>
      <c r="AC8" s="72"/>
      <c r="AD8" s="72"/>
      <c r="AE8" s="72"/>
      <c r="AF8" s="72"/>
      <c r="AG8" s="72"/>
    </row>
    <row r="9" spans="1:48" s="9" customFormat="1" ht="13.5" thickBot="1">
      <c r="B9" s="8" t="s">
        <v>53</v>
      </c>
      <c r="C9" s="73"/>
      <c r="D9" s="73"/>
      <c r="E9" s="73"/>
      <c r="F9" s="73"/>
      <c r="G9" s="73"/>
      <c r="H9" s="73"/>
      <c r="I9" s="73"/>
      <c r="K9" s="9" t="s">
        <v>34</v>
      </c>
      <c r="O9" s="9" t="s">
        <v>19</v>
      </c>
      <c r="Y9" s="72"/>
      <c r="Z9" s="72"/>
      <c r="AA9" s="72"/>
      <c r="AB9" s="72"/>
      <c r="AC9" s="72"/>
      <c r="AD9" s="72"/>
      <c r="AE9" s="72"/>
      <c r="AF9" s="72"/>
      <c r="AG9" s="72"/>
    </row>
    <row r="10" spans="1:48" s="74" customFormat="1" ht="19.5" thickBot="1">
      <c r="B10" s="75"/>
      <c r="C10" s="76"/>
      <c r="D10" s="76"/>
      <c r="E10" s="76"/>
      <c r="F10" s="76"/>
      <c r="G10" s="77"/>
      <c r="H10" s="74" t="s">
        <v>1</v>
      </c>
      <c r="J10" s="74" t="s">
        <v>23</v>
      </c>
      <c r="K10" s="47" t="str">
        <f>IF(ISBLANK(B8),"",IF(B8=2020,60,59))</f>
        <v/>
      </c>
      <c r="L10" s="48"/>
      <c r="N10" s="74" t="s">
        <v>22</v>
      </c>
      <c r="O10" s="78" t="str">
        <f>IF(ISBLANK(B10),"",ROUNDUP(B10/K10,0))</f>
        <v/>
      </c>
      <c r="P10" s="79"/>
      <c r="Q10" s="79"/>
      <c r="R10" s="79"/>
      <c r="S10" s="79"/>
      <c r="T10" s="80"/>
      <c r="U10" s="74" t="s">
        <v>1</v>
      </c>
      <c r="Y10" s="72"/>
      <c r="Z10" s="72"/>
      <c r="AA10" s="72"/>
      <c r="AB10" s="72"/>
      <c r="AC10" s="72"/>
      <c r="AD10" s="72"/>
      <c r="AE10" s="72"/>
      <c r="AF10" s="72"/>
      <c r="AG10" s="72"/>
    </row>
    <row r="11" spans="1:48" s="9" customFormat="1" ht="12.75">
      <c r="O11" s="9" t="s">
        <v>35</v>
      </c>
    </row>
    <row r="12" spans="1:48" s="74" customFormat="1" ht="3.95" customHeigh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3"/>
    </row>
    <row r="13" spans="1:48" s="3" customFormat="1" ht="15.75">
      <c r="B13" s="21"/>
      <c r="C13" s="20" t="s">
        <v>36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19"/>
    </row>
    <row r="14" spans="1:48" s="13" customFormat="1" ht="122.25" customHeight="1">
      <c r="A14" s="14"/>
      <c r="B14" s="17"/>
      <c r="C14" s="1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5"/>
      <c r="AI14" s="14"/>
    </row>
    <row r="15" spans="1:48" s="13" customFormat="1" ht="6.75" customHeight="1">
      <c r="A15" s="14"/>
      <c r="B15" s="17"/>
      <c r="C15" s="1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5"/>
      <c r="AI15" s="14"/>
    </row>
    <row r="16" spans="1:48" s="13" customFormat="1" ht="35.25" customHeight="1" thickBot="1">
      <c r="A16" s="14"/>
      <c r="B16" s="17"/>
      <c r="C16" s="62" t="s">
        <v>37</v>
      </c>
      <c r="D16" s="62"/>
      <c r="E16" s="62"/>
      <c r="F16" s="16"/>
      <c r="G16" s="16"/>
      <c r="H16" s="63" t="s">
        <v>38</v>
      </c>
      <c r="I16" s="63"/>
      <c r="J16" s="63"/>
      <c r="K16" s="63"/>
      <c r="L16" s="63"/>
      <c r="M16" s="63"/>
      <c r="N16" s="63"/>
      <c r="O16" s="63"/>
      <c r="P16" s="16"/>
      <c r="Q16" s="16"/>
      <c r="R16" s="16"/>
      <c r="S16" s="18"/>
      <c r="T16" s="16"/>
      <c r="U16" s="16"/>
      <c r="V16" s="16"/>
      <c r="W16" s="16"/>
      <c r="X16" s="16"/>
      <c r="Y16" s="16"/>
      <c r="Z16" s="16"/>
      <c r="AA16" s="63" t="s">
        <v>39</v>
      </c>
      <c r="AB16" s="63"/>
      <c r="AC16" s="63"/>
      <c r="AD16" s="63"/>
      <c r="AE16" s="63"/>
      <c r="AF16" s="63"/>
      <c r="AG16" s="63"/>
      <c r="AH16" s="64"/>
      <c r="AI16" s="16"/>
      <c r="AJ16" s="16"/>
      <c r="AK16" s="16"/>
      <c r="AL16" s="16"/>
      <c r="AM16" s="16"/>
      <c r="AN16" s="16"/>
      <c r="AO16" s="16"/>
      <c r="AP16" s="15"/>
      <c r="AQ16" s="14"/>
      <c r="AR16" s="14"/>
      <c r="AS16" s="14"/>
    </row>
    <row r="17" spans="1:48" s="13" customFormat="1" ht="23.25" customHeight="1" thickBot="1">
      <c r="A17" s="14"/>
      <c r="B17" s="17"/>
      <c r="C17" s="59"/>
      <c r="D17" s="60"/>
      <c r="E17" s="61"/>
      <c r="F17" s="16"/>
      <c r="G17" s="16"/>
      <c r="H17" s="65"/>
      <c r="I17" s="66"/>
      <c r="J17" s="16" t="s">
        <v>21</v>
      </c>
      <c r="K17" s="67"/>
      <c r="L17" s="68"/>
      <c r="M17" s="16" t="s">
        <v>20</v>
      </c>
      <c r="N17" s="67"/>
      <c r="O17" s="68"/>
      <c r="P17" s="16" t="s">
        <v>27</v>
      </c>
      <c r="Q17" s="16" t="s">
        <v>40</v>
      </c>
      <c r="R17" s="69">
        <v>2022</v>
      </c>
      <c r="S17" s="69"/>
      <c r="T17" s="16" t="s">
        <v>21</v>
      </c>
      <c r="U17" s="70">
        <v>1</v>
      </c>
      <c r="V17" s="70"/>
      <c r="W17" s="16" t="s">
        <v>20</v>
      </c>
      <c r="X17" s="39">
        <v>26</v>
      </c>
      <c r="Y17" s="16" t="s">
        <v>27</v>
      </c>
      <c r="Z17" s="16"/>
      <c r="AA17" s="65"/>
      <c r="AB17" s="66"/>
      <c r="AC17" s="16" t="s">
        <v>21</v>
      </c>
      <c r="AD17" s="38" t="s">
        <v>28</v>
      </c>
      <c r="AE17" s="16" t="s">
        <v>20</v>
      </c>
      <c r="AF17" s="16"/>
      <c r="AG17" s="16"/>
      <c r="AH17" s="15"/>
      <c r="AI17" s="16"/>
      <c r="AJ17" s="16"/>
      <c r="AK17" s="16"/>
      <c r="AL17" s="16"/>
      <c r="AM17" s="15"/>
      <c r="AN17" s="16"/>
      <c r="AO17" s="16"/>
      <c r="AP17" s="16"/>
      <c r="AQ17" s="16"/>
      <c r="AR17" s="16"/>
      <c r="AS17" s="15"/>
      <c r="AT17" s="14"/>
      <c r="AU17" s="14"/>
      <c r="AV17" s="14"/>
    </row>
    <row r="18" spans="1:48" s="9" customFormat="1" ht="11.25" customHeight="1">
      <c r="B18" s="1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1"/>
    </row>
    <row r="19" spans="1:48" s="9" customFormat="1" ht="13.5" thickBot="1">
      <c r="B19" s="12"/>
      <c r="C19" s="6" t="s">
        <v>52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 t="s">
        <v>41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 t="s">
        <v>19</v>
      </c>
      <c r="Z19" s="6"/>
      <c r="AA19" s="6"/>
      <c r="AB19" s="6"/>
      <c r="AC19" s="6"/>
      <c r="AD19" s="6"/>
      <c r="AE19" s="6"/>
      <c r="AF19" s="6"/>
      <c r="AG19" s="6"/>
      <c r="AH19" s="11"/>
    </row>
    <row r="20" spans="1:48" s="74" customFormat="1" ht="27" customHeight="1" thickBot="1">
      <c r="B20" s="84"/>
      <c r="C20" s="85"/>
      <c r="D20" s="86"/>
      <c r="E20" s="86"/>
      <c r="F20" s="86"/>
      <c r="G20" s="86"/>
      <c r="H20" s="87"/>
      <c r="I20" s="88" t="s">
        <v>1</v>
      </c>
      <c r="J20" s="89" t="s">
        <v>18</v>
      </c>
      <c r="K20" s="89"/>
      <c r="L20" s="89"/>
      <c r="M20" s="41"/>
      <c r="N20" s="90" t="str">
        <f>IF(N17="","",DATE(R17,U17,X17)-DATE(H17,K17,N17)+1)</f>
        <v/>
      </c>
      <c r="O20" s="91"/>
      <c r="P20" s="91"/>
      <c r="Q20" s="91"/>
      <c r="R20" s="91"/>
      <c r="S20" s="92"/>
      <c r="T20" s="88" t="s">
        <v>17</v>
      </c>
      <c r="U20" s="89" t="s">
        <v>16</v>
      </c>
      <c r="V20" s="89"/>
      <c r="W20" s="89"/>
      <c r="X20" s="93"/>
      <c r="Y20" s="94" t="str">
        <f>IF(ISBLANK(C20),"",IF(ISBLANK(N20),"",ROUNDUP(C20/N20,0)))</f>
        <v/>
      </c>
      <c r="Z20" s="95"/>
      <c r="AA20" s="95"/>
      <c r="AB20" s="95"/>
      <c r="AC20" s="95"/>
      <c r="AD20" s="96"/>
      <c r="AE20" s="97" t="s">
        <v>1</v>
      </c>
      <c r="AF20" s="88"/>
      <c r="AG20" s="88"/>
      <c r="AH20" s="98"/>
    </row>
    <row r="21" spans="1:48" s="9" customFormat="1" ht="13.5" customHeight="1"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 t="s">
        <v>13</v>
      </c>
      <c r="Z21" s="6"/>
      <c r="AA21" s="6"/>
      <c r="AB21" s="6"/>
      <c r="AC21" s="6"/>
      <c r="AD21" s="6"/>
      <c r="AE21" s="6"/>
      <c r="AF21" s="6"/>
      <c r="AG21" s="6"/>
      <c r="AH21" s="11"/>
    </row>
    <row r="22" spans="1:48" s="74" customFormat="1" ht="7.5" customHeight="1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1"/>
    </row>
    <row r="23" spans="1:48" s="102" customFormat="1" ht="12.75" customHeight="1">
      <c r="B23" s="102" t="str">
        <f>IF(AND(O10&lt;&gt;"",Y20&lt;&gt;""),MAX(O10,Y20),IF(O10&lt;&gt;"",O10,IF(Y20&lt;&gt;"",Y20,"")))</f>
        <v/>
      </c>
    </row>
    <row r="24" spans="1:48" s="102" customFormat="1" ht="15" customHeight="1"/>
    <row r="25" spans="1:48" s="3" customFormat="1" ht="15.75">
      <c r="B25" s="3" t="s">
        <v>42</v>
      </c>
    </row>
    <row r="26" spans="1:48" s="9" customFormat="1" ht="13.5" thickBot="1">
      <c r="B26" s="9" t="s">
        <v>43</v>
      </c>
      <c r="M26" s="9" t="s">
        <v>15</v>
      </c>
      <c r="X26" s="9" t="s">
        <v>11</v>
      </c>
    </row>
    <row r="27" spans="1:48" s="74" customFormat="1" ht="19.5" thickBot="1">
      <c r="B27" s="103"/>
      <c r="C27" s="104"/>
      <c r="D27" s="104"/>
      <c r="E27" s="104"/>
      <c r="F27" s="104"/>
      <c r="G27" s="105"/>
      <c r="H27" s="106" t="s">
        <v>1</v>
      </c>
      <c r="I27" s="40" t="s">
        <v>14</v>
      </c>
      <c r="J27" s="40"/>
      <c r="K27" s="40"/>
      <c r="L27" s="41"/>
      <c r="M27" s="107" t="str">
        <f>IF(ISBLANK(B27),"",B27/59)</f>
        <v/>
      </c>
      <c r="N27" s="108"/>
      <c r="O27" s="108"/>
      <c r="P27" s="108"/>
      <c r="Q27" s="108"/>
      <c r="R27" s="109"/>
      <c r="S27" s="74" t="s">
        <v>5</v>
      </c>
      <c r="X27" s="110" t="str">
        <f>IF(ISBLANK(B27),"",B23-M27)</f>
        <v/>
      </c>
      <c r="Y27" s="111"/>
      <c r="Z27" s="111"/>
      <c r="AA27" s="111"/>
      <c r="AB27" s="111"/>
      <c r="AC27" s="112"/>
      <c r="AD27" s="74" t="s">
        <v>1</v>
      </c>
    </row>
    <row r="28" spans="1:48" s="9" customFormat="1" ht="12.75">
      <c r="M28" s="9" t="s">
        <v>13</v>
      </c>
      <c r="X28" s="9" t="s">
        <v>12</v>
      </c>
    </row>
    <row r="29" spans="1:48" s="3" customFormat="1" ht="15.75">
      <c r="D29" s="3" t="s">
        <v>56</v>
      </c>
      <c r="U29" s="113"/>
      <c r="V29" s="113"/>
      <c r="W29" s="114"/>
      <c r="X29" s="114"/>
      <c r="Y29" s="114"/>
      <c r="Z29" s="114"/>
      <c r="AA29" s="114"/>
      <c r="AB29" s="114"/>
    </row>
    <row r="30" spans="1:48" s="9" customFormat="1" ht="13.5" thickBot="1">
      <c r="D30" s="9" t="s">
        <v>11</v>
      </c>
      <c r="N30" s="9" t="s">
        <v>49</v>
      </c>
      <c r="Q30" s="115"/>
      <c r="R30" s="8"/>
      <c r="S30" s="8"/>
      <c r="T30" s="8"/>
      <c r="U30" s="8"/>
      <c r="V30" s="8"/>
      <c r="W30" s="8"/>
      <c r="X30" s="8" t="s">
        <v>10</v>
      </c>
    </row>
    <row r="31" spans="1:48" s="74" customFormat="1" ht="19.5" thickBot="1">
      <c r="D31" s="107" t="str">
        <f>IF(ISBLANK(X27),"",X27)</f>
        <v/>
      </c>
      <c r="E31" s="108"/>
      <c r="F31" s="108"/>
      <c r="G31" s="108"/>
      <c r="H31" s="109"/>
      <c r="I31" s="74" t="s">
        <v>1</v>
      </c>
      <c r="J31" s="40" t="s">
        <v>9</v>
      </c>
      <c r="K31" s="40"/>
      <c r="L31" s="40"/>
      <c r="M31" s="41"/>
      <c r="N31" s="116" t="str">
        <f>IF(D31="","",D31*0.4)</f>
        <v/>
      </c>
      <c r="O31" s="117"/>
      <c r="P31" s="117"/>
      <c r="Q31" s="117"/>
      <c r="R31" s="117"/>
      <c r="S31" s="118"/>
      <c r="T31" s="74" t="s">
        <v>5</v>
      </c>
      <c r="U31" s="119"/>
      <c r="V31" s="119"/>
      <c r="W31" s="119"/>
      <c r="X31" s="110" t="str">
        <f>IF(N31="","",IF(200000&lt;N31,200000,ROUNDUP(N31,-3)))</f>
        <v/>
      </c>
      <c r="Y31" s="111"/>
      <c r="Z31" s="111"/>
      <c r="AA31" s="111"/>
      <c r="AB31" s="111"/>
      <c r="AC31" s="112"/>
      <c r="AD31" s="74" t="s">
        <v>1</v>
      </c>
    </row>
    <row r="32" spans="1:48" s="9" customFormat="1" ht="12.75">
      <c r="X32" s="8" t="s">
        <v>4</v>
      </c>
    </row>
    <row r="33" spans="2:32" s="3" customFormat="1" ht="15.75">
      <c r="D33" s="3" t="s">
        <v>57</v>
      </c>
      <c r="U33" s="113"/>
      <c r="V33" s="113"/>
      <c r="W33" s="114"/>
      <c r="X33" s="114"/>
      <c r="Y33" s="114"/>
      <c r="Z33" s="114"/>
      <c r="AA33" s="114"/>
      <c r="AB33" s="114"/>
    </row>
    <row r="34" spans="2:32" s="9" customFormat="1" ht="13.5" thickBot="1">
      <c r="D34" s="9" t="s">
        <v>8</v>
      </c>
      <c r="N34" s="9" t="s">
        <v>49</v>
      </c>
      <c r="Q34" s="115"/>
      <c r="R34" s="8"/>
      <c r="S34" s="8"/>
      <c r="T34" s="8"/>
      <c r="U34" s="8"/>
      <c r="V34" s="8"/>
      <c r="W34" s="8"/>
      <c r="X34" s="8" t="s">
        <v>7</v>
      </c>
    </row>
    <row r="35" spans="2:32" s="74" customFormat="1" ht="19.5" thickBot="1">
      <c r="D35" s="107" t="str">
        <f>IF(D31="","",IF(187501&lt;=B23,B23,""))</f>
        <v/>
      </c>
      <c r="E35" s="108"/>
      <c r="F35" s="108"/>
      <c r="G35" s="108"/>
      <c r="H35" s="109"/>
      <c r="I35" s="74" t="s">
        <v>1</v>
      </c>
      <c r="J35" s="40" t="s">
        <v>6</v>
      </c>
      <c r="K35" s="40"/>
      <c r="L35" s="40"/>
      <c r="M35" s="41"/>
      <c r="N35" s="116" t="str">
        <f>IF(D35="","",D35*0.3)</f>
        <v/>
      </c>
      <c r="O35" s="117"/>
      <c r="P35" s="117"/>
      <c r="Q35" s="117"/>
      <c r="R35" s="117"/>
      <c r="S35" s="118"/>
      <c r="T35" s="74" t="s">
        <v>5</v>
      </c>
      <c r="U35" s="119"/>
      <c r="V35" s="119"/>
      <c r="W35" s="119"/>
      <c r="X35" s="110" t="str">
        <f>IF(N35="","",ROUNDUP(N35,-3))</f>
        <v/>
      </c>
      <c r="Y35" s="111"/>
      <c r="Z35" s="111"/>
      <c r="AA35" s="111"/>
      <c r="AB35" s="111"/>
      <c r="AC35" s="112"/>
      <c r="AD35" s="74" t="s">
        <v>1</v>
      </c>
    </row>
    <row r="36" spans="2:32" s="9" customFormat="1" ht="12.75">
      <c r="X36" s="8" t="s">
        <v>4</v>
      </c>
    </row>
    <row r="37" spans="2:32" s="9" customFormat="1" ht="13.5" thickBot="1">
      <c r="X37" s="8"/>
    </row>
    <row r="38" spans="2:32" s="74" customFormat="1" ht="19.5" thickBot="1">
      <c r="B38" s="74" t="s">
        <v>47</v>
      </c>
      <c r="Y38" s="120" t="s">
        <v>50</v>
      </c>
      <c r="Z38" s="121" t="str">
        <f>IF(Z39="","",IF(Z39&gt;200000,200000,Z39))</f>
        <v/>
      </c>
      <c r="AA38" s="122"/>
      <c r="AB38" s="122"/>
      <c r="AC38" s="122"/>
      <c r="AD38" s="122"/>
      <c r="AE38" s="123"/>
      <c r="AF38" s="74" t="s">
        <v>1</v>
      </c>
    </row>
    <row r="39" spans="2:32" s="74" customFormat="1" ht="19.5" thickBot="1">
      <c r="Y39" s="74" t="str">
        <f>IF(X31="","",IF(X31&lt;X35,X31,X35))</f>
        <v/>
      </c>
      <c r="Z39" s="74" t="str">
        <f>IF(X31="","",IF(X31&lt;X35,X31,X35))</f>
        <v/>
      </c>
      <c r="AA39" s="124"/>
      <c r="AB39" s="124"/>
    </row>
    <row r="40" spans="2:32" s="74" customFormat="1" ht="3.95" customHeight="1" thickTop="1"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7"/>
    </row>
    <row r="41" spans="2:32" s="3" customFormat="1" ht="15.75">
      <c r="B41" s="7"/>
      <c r="C41" s="5" t="s">
        <v>44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6"/>
      <c r="Z41" s="5"/>
      <c r="AA41" s="5"/>
      <c r="AB41" s="5"/>
      <c r="AC41" s="5"/>
      <c r="AD41" s="5"/>
      <c r="AE41" s="5"/>
      <c r="AF41" s="4"/>
    </row>
    <row r="42" spans="2:32" s="3" customFormat="1" ht="15.75">
      <c r="B42" s="7"/>
      <c r="C42" s="5"/>
      <c r="D42" s="5"/>
      <c r="E42" s="5"/>
      <c r="F42" s="5"/>
      <c r="G42" s="5"/>
      <c r="H42" s="5"/>
      <c r="I42" s="5"/>
      <c r="J42" s="5"/>
      <c r="K42" s="5"/>
      <c r="L42" s="5"/>
      <c r="M42" s="128" t="s">
        <v>46</v>
      </c>
      <c r="N42" s="128"/>
      <c r="O42" s="128"/>
      <c r="P42" s="128"/>
      <c r="Q42" s="128"/>
      <c r="R42" s="128"/>
      <c r="S42" s="5"/>
      <c r="T42" s="5"/>
      <c r="U42" s="5"/>
      <c r="V42" s="5"/>
      <c r="W42" s="5"/>
      <c r="X42" s="5"/>
      <c r="Y42" s="6"/>
      <c r="Z42" s="5"/>
      <c r="AA42" s="5"/>
      <c r="AB42" s="5"/>
      <c r="AC42" s="5"/>
      <c r="AD42" s="5"/>
      <c r="AE42" s="5"/>
      <c r="AF42" s="4"/>
    </row>
    <row r="43" spans="2:32" s="9" customFormat="1" ht="11.25" customHeight="1" thickBot="1">
      <c r="B43" s="129"/>
      <c r="C43" s="6" t="s">
        <v>51</v>
      </c>
      <c r="D43" s="6"/>
      <c r="E43" s="6"/>
      <c r="F43" s="6"/>
      <c r="G43" s="6"/>
      <c r="H43" s="6"/>
      <c r="I43" s="6"/>
      <c r="J43" s="6"/>
      <c r="K43" s="6"/>
      <c r="L43" s="6"/>
      <c r="M43" s="130"/>
      <c r="N43" s="130"/>
      <c r="O43" s="130"/>
      <c r="P43" s="130"/>
      <c r="Q43" s="130"/>
      <c r="R43" s="130"/>
      <c r="S43" s="6"/>
      <c r="T43" s="6"/>
      <c r="U43" s="6"/>
      <c r="V43" s="131"/>
      <c r="W43" s="132"/>
      <c r="X43" s="132"/>
      <c r="Y43" s="6" t="s">
        <v>45</v>
      </c>
      <c r="Z43" s="132"/>
      <c r="AA43" s="132"/>
      <c r="AB43" s="132"/>
      <c r="AC43" s="132"/>
      <c r="AD43" s="132"/>
      <c r="AE43" s="6"/>
      <c r="AF43" s="133"/>
    </row>
    <row r="44" spans="2:32" s="74" customFormat="1" ht="22.15" customHeight="1" thickBot="1">
      <c r="B44" s="134"/>
      <c r="C44" s="78" t="str">
        <f>IF(ISBLANK(Z38),"",Z38)</f>
        <v/>
      </c>
      <c r="D44" s="79"/>
      <c r="E44" s="79"/>
      <c r="F44" s="79"/>
      <c r="G44" s="79"/>
      <c r="H44" s="80"/>
      <c r="I44" s="88" t="s">
        <v>3</v>
      </c>
      <c r="J44" s="88"/>
      <c r="K44" s="88"/>
      <c r="L44" s="88"/>
      <c r="M44" s="135"/>
      <c r="N44" s="136"/>
      <c r="O44" s="136"/>
      <c r="P44" s="136"/>
      <c r="Q44" s="136"/>
      <c r="R44" s="137"/>
      <c r="S44" s="88" t="s">
        <v>2</v>
      </c>
      <c r="T44" s="88"/>
      <c r="U44" s="88"/>
      <c r="V44" s="138" t="str">
        <f>IF(C44&lt;&gt;"",IF(ISBLANK(M44),"",C44*M44),"")</f>
        <v/>
      </c>
      <c r="W44" s="139" t="str">
        <f>IF(ISBLANK(M44),"",C44*M44)</f>
        <v/>
      </c>
      <c r="X44" s="139"/>
      <c r="Y44" s="139"/>
      <c r="Z44" s="139"/>
      <c r="AA44" s="139"/>
      <c r="AB44" s="139"/>
      <c r="AC44" s="139"/>
      <c r="AD44" s="140"/>
      <c r="AE44" s="88" t="s">
        <v>1</v>
      </c>
      <c r="AF44" s="141"/>
    </row>
    <row r="45" spans="2:32" s="74" customFormat="1" ht="9" customHeight="1" thickBot="1">
      <c r="B45" s="142"/>
      <c r="C45" s="143"/>
      <c r="D45" s="143"/>
      <c r="E45" s="143"/>
      <c r="F45" s="143"/>
      <c r="G45" s="143"/>
      <c r="H45" s="143"/>
      <c r="I45" s="144"/>
      <c r="J45" s="144"/>
      <c r="K45" s="144"/>
      <c r="L45" s="144"/>
      <c r="M45" s="145"/>
      <c r="N45" s="145"/>
      <c r="O45" s="145"/>
      <c r="P45" s="145"/>
      <c r="Q45" s="145"/>
      <c r="R45" s="145"/>
      <c r="S45" s="144"/>
      <c r="T45" s="144"/>
      <c r="U45" s="144"/>
      <c r="V45" s="146"/>
      <c r="W45" s="146"/>
      <c r="X45" s="146"/>
      <c r="Y45" s="146"/>
      <c r="Z45" s="146"/>
      <c r="AA45" s="146"/>
      <c r="AB45" s="146"/>
      <c r="AC45" s="146"/>
      <c r="AD45" s="146"/>
      <c r="AE45" s="144"/>
      <c r="AF45" s="147"/>
    </row>
    <row r="46" spans="2:32" s="74" customFormat="1" ht="18.75" customHeight="1" thickTop="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</row>
    <row r="47" spans="2:32">
      <c r="C47" s="2"/>
      <c r="D47" s="2"/>
      <c r="E47" s="2"/>
      <c r="F47" s="2"/>
      <c r="G47" s="2"/>
      <c r="H47" s="2"/>
      <c r="M47" s="2"/>
      <c r="N47" s="2"/>
      <c r="O47" s="2"/>
      <c r="P47" s="2"/>
      <c r="Q47" s="2"/>
      <c r="R47" s="2"/>
      <c r="Y47" s="2"/>
      <c r="Z47" s="2"/>
      <c r="AA47" s="2"/>
      <c r="AB47" s="2"/>
      <c r="AC47" s="2"/>
      <c r="AD47" s="2"/>
    </row>
    <row r="50" spans="1:3">
      <c r="A50" s="1" t="s">
        <v>29</v>
      </c>
      <c r="B50" s="1">
        <v>2019</v>
      </c>
    </row>
    <row r="51" spans="1:3">
      <c r="A51" s="1" t="s">
        <v>30</v>
      </c>
      <c r="B51" s="1">
        <v>2020</v>
      </c>
      <c r="C51" s="1">
        <v>3</v>
      </c>
    </row>
    <row r="52" spans="1:3">
      <c r="A52" s="1" t="s">
        <v>31</v>
      </c>
      <c r="B52" s="1">
        <v>2021</v>
      </c>
      <c r="C52" s="1">
        <v>4</v>
      </c>
    </row>
    <row r="53" spans="1:3">
      <c r="A53" s="1" t="s">
        <v>32</v>
      </c>
      <c r="C53" s="1">
        <v>5</v>
      </c>
    </row>
    <row r="54" spans="1:3">
      <c r="C54" s="1">
        <v>6</v>
      </c>
    </row>
    <row r="55" spans="1:3">
      <c r="C55" s="1">
        <v>7</v>
      </c>
    </row>
    <row r="56" spans="1:3">
      <c r="C56" s="1">
        <v>8</v>
      </c>
    </row>
    <row r="57" spans="1:3">
      <c r="C57" s="1">
        <v>9</v>
      </c>
    </row>
    <row r="58" spans="1:3">
      <c r="C58" s="1">
        <v>10</v>
      </c>
    </row>
    <row r="59" spans="1:3">
      <c r="C59" s="1">
        <v>11</v>
      </c>
    </row>
    <row r="60" spans="1:3">
      <c r="C60" s="1">
        <v>12</v>
      </c>
    </row>
    <row r="61" spans="1:3">
      <c r="C61" s="1" t="s">
        <v>0</v>
      </c>
    </row>
  </sheetData>
  <mergeCells count="43">
    <mergeCell ref="A1:AI1"/>
    <mergeCell ref="A2:L2"/>
    <mergeCell ref="C17:E17"/>
    <mergeCell ref="C16:E16"/>
    <mergeCell ref="H16:O16"/>
    <mergeCell ref="AA16:AH16"/>
    <mergeCell ref="H17:I17"/>
    <mergeCell ref="K17:L17"/>
    <mergeCell ref="N17:O17"/>
    <mergeCell ref="R17:S17"/>
    <mergeCell ref="U17:V17"/>
    <mergeCell ref="AA17:AB17"/>
    <mergeCell ref="AK2:AU2"/>
    <mergeCell ref="A4:E4"/>
    <mergeCell ref="F4:X4"/>
    <mergeCell ref="B10:G10"/>
    <mergeCell ref="K10:L10"/>
    <mergeCell ref="O10:T10"/>
    <mergeCell ref="Y8:AG10"/>
    <mergeCell ref="B8:E8"/>
    <mergeCell ref="G8:H8"/>
    <mergeCell ref="B27:G27"/>
    <mergeCell ref="I27:L27"/>
    <mergeCell ref="M27:R27"/>
    <mergeCell ref="X27:AC27"/>
    <mergeCell ref="C20:H20"/>
    <mergeCell ref="J20:M20"/>
    <mergeCell ref="N20:S20"/>
    <mergeCell ref="U20:W20"/>
    <mergeCell ref="Y20:AD20"/>
    <mergeCell ref="C44:H44"/>
    <mergeCell ref="M44:R44"/>
    <mergeCell ref="W44:AC44"/>
    <mergeCell ref="D31:H31"/>
    <mergeCell ref="J31:M31"/>
    <mergeCell ref="N31:S31"/>
    <mergeCell ref="X31:AC31"/>
    <mergeCell ref="D35:H35"/>
    <mergeCell ref="J35:M35"/>
    <mergeCell ref="N35:S35"/>
    <mergeCell ref="X35:AC35"/>
    <mergeCell ref="M42:R43"/>
    <mergeCell ref="Z38:AE38"/>
  </mergeCells>
  <phoneticPr fontId="4"/>
  <dataValidations count="4">
    <dataValidation type="list" allowBlank="1" showInputMessage="1" showErrorMessage="1" sqref="B8:E8" xr:uid="{00000000-0002-0000-0000-000000000000}">
      <formula1>$B$50:$B$53</formula1>
    </dataValidation>
    <dataValidation showInputMessage="1" showErrorMessage="1" sqref="U17 AD17" xr:uid="{00000000-0002-0000-0000-000001000000}"/>
    <dataValidation type="list" showInputMessage="1" showErrorMessage="1" sqref="C17:E17" xr:uid="{00000000-0002-0000-0000-000002000000}">
      <formula1>$A$50:$A$54</formula1>
    </dataValidation>
    <dataValidation type="whole" allowBlank="1" showInputMessage="1" showErrorMessage="1" sqref="M44:R44" xr:uid="{00000000-0002-0000-0000-000003000000}">
      <formula1>23</formula1>
      <formula2>25</formula2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大企業Ａ</vt:lpstr>
      <vt:lpstr>大企業Ａ!Print_Area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Administrator</cp:lastModifiedBy>
  <cp:lastPrinted>2022-02-07T07:30:05Z</cp:lastPrinted>
  <dcterms:created xsi:type="dcterms:W3CDTF">2022-02-03T13:40:07Z</dcterms:created>
  <dcterms:modified xsi:type="dcterms:W3CDTF">2022-02-16T10:45:00Z</dcterms:modified>
</cp:coreProperties>
</file>