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0510014\Desktop\修正\"/>
    </mc:Choice>
  </mc:AlternateContent>
  <xr:revisionPtr revIDLastSave="0" documentId="13_ncr:1_{72CA10ED-5355-46B1-ABBE-75248668C5F1}" xr6:coauthVersionLast="44" xr6:coauthVersionMax="44" xr10:uidLastSave="{00000000-0000-0000-0000-000000000000}"/>
  <bookViews>
    <workbookView xWindow="-25680" yWindow="1365" windowWidth="13305" windowHeight="14835" xr2:uid="{00000000-000D-0000-FFFF-FFFF00000000}"/>
  </bookViews>
  <sheets>
    <sheet name="中小B" sheetId="1" r:id="rId1"/>
  </sheets>
  <definedNames>
    <definedName name="_xlnm.Print_Area" localSheetId="0">中小B!$A$1:$AI$55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2" i="1" l="1"/>
  <c r="N22" i="1"/>
  <c r="C54" i="1"/>
  <c r="W54" i="1" s="1"/>
  <c r="W50" i="1"/>
  <c r="K12" i="1" l="1"/>
  <c r="O12" i="1" l="1"/>
  <c r="AJ25" i="1" s="1"/>
  <c r="D31" i="1" l="1"/>
  <c r="O31" i="1" s="1"/>
  <c r="AA31" i="1" s="1"/>
  <c r="AA27" i="1"/>
  <c r="O36" i="1" l="1"/>
  <c r="Z36" i="1" s="1"/>
  <c r="F43" i="1" s="1"/>
  <c r="P43" i="1" s="1"/>
  <c r="AA43" i="1" s="1"/>
  <c r="AA39" i="1" s="1"/>
  <c r="C50" i="1" s="1"/>
  <c r="V50" i="1" s="1"/>
</calcChain>
</file>

<file path=xl/sharedStrings.xml><?xml version="1.0" encoding="utf-8"?>
<sst xmlns="http://schemas.openxmlformats.org/spreadsheetml/2006/main" count="99" uniqueCount="72">
  <si>
    <t>　</t>
    <phoneticPr fontId="4"/>
  </si>
  <si>
    <t>円</t>
    <rPh sb="0" eb="1">
      <t>エン</t>
    </rPh>
    <phoneticPr fontId="5"/>
  </si>
  <si>
    <t>円　＝</t>
    <rPh sb="0" eb="1">
      <t>エン</t>
    </rPh>
    <phoneticPr fontId="5"/>
  </si>
  <si>
    <t>日　＝</t>
    <rPh sb="0" eb="1">
      <t>ニチ</t>
    </rPh>
    <phoneticPr fontId="5"/>
  </si>
  <si>
    <t>円　×</t>
    <rPh sb="0" eb="1">
      <t>エン</t>
    </rPh>
    <phoneticPr fontId="5"/>
  </si>
  <si>
    <t>【A】～【D】の該当金額</t>
    <rPh sb="8" eb="10">
      <t>ガイトウ</t>
    </rPh>
    <rPh sb="10" eb="12">
      <t>キンガク</t>
    </rPh>
    <phoneticPr fontId="5"/>
  </si>
  <si>
    <t>※千円未満は切り上げ</t>
    <rPh sb="1" eb="5">
      <t>センエンミマン</t>
    </rPh>
    <phoneticPr fontId="5"/>
  </si>
  <si>
    <t>【D】</t>
    <phoneticPr fontId="5"/>
  </si>
  <si>
    <t>円　⇒</t>
    <rPh sb="0" eb="1">
      <t>エン</t>
    </rPh>
    <phoneticPr fontId="5"/>
  </si>
  <si>
    <t>×０．４＝</t>
  </si>
  <si>
    <t>支援金額…④</t>
    <rPh sb="0" eb="4">
      <t>シエンキンガク</t>
    </rPh>
    <phoneticPr fontId="5"/>
  </si>
  <si>
    <t>1日当たりの減少額…③</t>
    <rPh sb="1" eb="2">
      <t>ニチ</t>
    </rPh>
    <rPh sb="2" eb="3">
      <t>ア</t>
    </rPh>
    <rPh sb="6" eb="9">
      <t>ゲンショウガク</t>
    </rPh>
    <phoneticPr fontId="5"/>
  </si>
  <si>
    <t>【C】</t>
    <phoneticPr fontId="5"/>
  </si>
  <si>
    <t>◆減少額が250,000円以下の場合…１日当たりの支援金額【C】100,000円（定額）</t>
    <rPh sb="1" eb="4">
      <t>ゲンショウガク</t>
    </rPh>
    <rPh sb="12" eb="13">
      <t>エン</t>
    </rPh>
    <rPh sb="13" eb="15">
      <t>イカ</t>
    </rPh>
    <rPh sb="16" eb="18">
      <t>バアイ</t>
    </rPh>
    <phoneticPr fontId="5"/>
  </si>
  <si>
    <t>※③＝①－②</t>
    <phoneticPr fontId="5"/>
  </si>
  <si>
    <t>※小数点以下切り上げ</t>
    <phoneticPr fontId="5"/>
  </si>
  <si>
    <t>÷ ５９ ＝</t>
    <phoneticPr fontId="5"/>
  </si>
  <si>
    <t>1日当たりの売上高…②</t>
    <rPh sb="1" eb="2">
      <t>ニチ</t>
    </rPh>
    <rPh sb="2" eb="3">
      <t>ア</t>
    </rPh>
    <rPh sb="6" eb="9">
      <t>ウリアゲダカ</t>
    </rPh>
    <phoneticPr fontId="5"/>
  </si>
  <si>
    <t>●250,001円以上の場合</t>
    <rPh sb="8" eb="9">
      <t>エン</t>
    </rPh>
    <rPh sb="9" eb="11">
      <t>イジョウ</t>
    </rPh>
    <rPh sb="12" eb="14">
      <t>バアイ</t>
    </rPh>
    <phoneticPr fontId="5"/>
  </si>
  <si>
    <t>【B】</t>
    <phoneticPr fontId="5"/>
  </si>
  <si>
    <t>×０．４＝</t>
    <phoneticPr fontId="4"/>
  </si>
  <si>
    <t>1日当たりの売上高…①</t>
    <rPh sb="1" eb="2">
      <t>ニチ</t>
    </rPh>
    <rPh sb="2" eb="3">
      <t>ア</t>
    </rPh>
    <rPh sb="6" eb="9">
      <t>ウリアゲダカ</t>
    </rPh>
    <phoneticPr fontId="5"/>
  </si>
  <si>
    <t>【A】</t>
    <phoneticPr fontId="5"/>
  </si>
  <si>
    <t>●75,000円以下の場合…１日当たりの支援金額【A】30,000円（定額）</t>
    <rPh sb="7" eb="8">
      <t>エン</t>
    </rPh>
    <rPh sb="8" eb="10">
      <t>イカ</t>
    </rPh>
    <rPh sb="11" eb="13">
      <t>バアイ</t>
    </rPh>
    <rPh sb="15" eb="16">
      <t>ニチ</t>
    </rPh>
    <rPh sb="16" eb="17">
      <t>ア</t>
    </rPh>
    <rPh sb="20" eb="23">
      <t>シエンキン</t>
    </rPh>
    <rPh sb="23" eb="24">
      <t>ガク</t>
    </rPh>
    <rPh sb="33" eb="34">
      <t>エン</t>
    </rPh>
    <rPh sb="35" eb="37">
      <t>テイガク</t>
    </rPh>
    <phoneticPr fontId="5"/>
  </si>
  <si>
    <t>＝</t>
    <phoneticPr fontId="5"/>
  </si>
  <si>
    <t>日</t>
    <rPh sb="0" eb="1">
      <t>ニチ</t>
    </rPh>
    <phoneticPr fontId="5"/>
  </si>
  <si>
    <t>÷</t>
    <phoneticPr fontId="5"/>
  </si>
  <si>
    <t>月</t>
    <rPh sb="0" eb="1">
      <t>ツキ</t>
    </rPh>
    <phoneticPr fontId="4"/>
  </si>
  <si>
    <t>年</t>
    <rPh sb="0" eb="1">
      <t>ネン</t>
    </rPh>
    <phoneticPr fontId="4"/>
  </si>
  <si>
    <t>＝</t>
    <phoneticPr fontId="4"/>
  </si>
  <si>
    <t>÷</t>
    <phoneticPr fontId="4"/>
  </si>
  <si>
    <r>
      <t>円</t>
    </r>
    <r>
      <rPr>
        <sz val="11"/>
        <rFont val="游ゴシック"/>
        <family val="3"/>
        <charset val="128"/>
      </rPr>
      <t/>
    </r>
    <rPh sb="0" eb="1">
      <t>エン</t>
    </rPh>
    <phoneticPr fontId="5"/>
  </si>
  <si>
    <t>1~2</t>
    <phoneticPr fontId="4"/>
  </si>
  <si>
    <t>中小企業・個人事業者</t>
    <rPh sb="0" eb="4">
      <t>チュウショウキギョウ</t>
    </rPh>
    <rPh sb="5" eb="10">
      <t>コジンジギョウシャ</t>
    </rPh>
    <phoneticPr fontId="5"/>
  </si>
  <si>
    <t>まん延防止等重点措置協力支援金（飲食店等）【令和４年１～２月分】申請書【支給金額の計算手順】</t>
    <rPh sb="36" eb="38">
      <t>シキュウ</t>
    </rPh>
    <rPh sb="38" eb="40">
      <t>キンガク</t>
    </rPh>
    <rPh sb="41" eb="43">
      <t>ケイサン</t>
    </rPh>
    <rPh sb="43" eb="45">
      <t>テジュン</t>
    </rPh>
    <phoneticPr fontId="5"/>
  </si>
  <si>
    <t>○</t>
    <phoneticPr fontId="4"/>
  </si>
  <si>
    <t>小数点以下切り上げ</t>
    <phoneticPr fontId="5"/>
  </si>
  <si>
    <t>暦日数※</t>
    <rPh sb="0" eb="1">
      <t>コヨミ</t>
    </rPh>
    <rPh sb="1" eb="3">
      <t>ニッスウ</t>
    </rPh>
    <phoneticPr fontId="4"/>
  </si>
  <si>
    <t>日</t>
    <rPh sb="0" eb="1">
      <t>ニチ</t>
    </rPh>
    <phoneticPr fontId="4"/>
  </si>
  <si>
    <t>2022年の1~2月の1日当たりの飲食業の売上高を計算してください。</t>
    <rPh sb="4" eb="5">
      <t>ネン</t>
    </rPh>
    <rPh sb="9" eb="10">
      <t>ガツ</t>
    </rPh>
    <rPh sb="12" eb="13">
      <t>ニチ</t>
    </rPh>
    <rPh sb="13" eb="14">
      <t>ア</t>
    </rPh>
    <rPh sb="17" eb="20">
      <t>インショクギョウ</t>
    </rPh>
    <rPh sb="21" eb="24">
      <t>ウリアゲダカ</t>
    </rPh>
    <rPh sb="25" eb="27">
      <t>ケイサン</t>
    </rPh>
    <phoneticPr fontId="5"/>
  </si>
  <si>
    <t>　</t>
  </si>
  <si>
    <t>A1</t>
    <phoneticPr fontId="4"/>
  </si>
  <si>
    <t>A2</t>
    <phoneticPr fontId="4"/>
  </si>
  <si>
    <t>B1</t>
    <phoneticPr fontId="4"/>
  </si>
  <si>
    <t>C1</t>
    <phoneticPr fontId="4"/>
  </si>
  <si>
    <t>※2019年1~2月　59日
　2020年1~2月　60日
　2021年1~2月　59日</t>
    <rPh sb="5" eb="6">
      <t>ネン</t>
    </rPh>
    <rPh sb="9" eb="10">
      <t>ツキ</t>
    </rPh>
    <rPh sb="13" eb="14">
      <t>ニチ</t>
    </rPh>
    <rPh sb="20" eb="21">
      <t>ネン</t>
    </rPh>
    <rPh sb="24" eb="25">
      <t>ツキ</t>
    </rPh>
    <rPh sb="28" eb="29">
      <t>ニチ</t>
    </rPh>
    <rPh sb="35" eb="36">
      <t>ネン</t>
    </rPh>
    <rPh sb="39" eb="40">
      <t>ツキ</t>
    </rPh>
    <rPh sb="43" eb="44">
      <t>ニチ</t>
    </rPh>
    <phoneticPr fontId="4"/>
  </si>
  <si>
    <t>Ａ1～Ｃ1
から選択</t>
    <rPh sb="8" eb="10">
      <t>センタク</t>
    </rPh>
    <phoneticPr fontId="4"/>
  </si>
  <si>
    <t>参照期間（A1）
開店年月日</t>
    <rPh sb="0" eb="2">
      <t>サンショウ</t>
    </rPh>
    <rPh sb="2" eb="4">
      <t>キカン</t>
    </rPh>
    <rPh sb="9" eb="11">
      <t>カイテン</t>
    </rPh>
    <rPh sb="11" eb="14">
      <t>ネンガッピ</t>
    </rPh>
    <phoneticPr fontId="4"/>
  </si>
  <si>
    <t>~</t>
    <phoneticPr fontId="4"/>
  </si>
  <si>
    <t>暦日数</t>
    <rPh sb="0" eb="1">
      <t>コヨミ</t>
    </rPh>
    <rPh sb="1" eb="3">
      <t>ニッスウ</t>
    </rPh>
    <phoneticPr fontId="5"/>
  </si>
  <si>
    <t>１日あたりの売上高①と比較して、2022年の1~2月の1日当たりの売上高の減少額が250,000円以下ですか？</t>
    <phoneticPr fontId="5"/>
  </si>
  <si>
    <t>2022年の1~2月の売上高</t>
    <rPh sb="13" eb="14">
      <t>ダカ</t>
    </rPh>
    <phoneticPr fontId="5"/>
  </si>
  <si>
    <t>●75,001円以上、250,000円以下の場合</t>
    <rPh sb="7" eb="8">
      <t>エン</t>
    </rPh>
    <rPh sb="8" eb="10">
      <t>イジョウ</t>
    </rPh>
    <rPh sb="18" eb="19">
      <t>エン</t>
    </rPh>
    <rPh sb="19" eb="21">
      <t>イカ</t>
    </rPh>
    <rPh sb="22" eb="24">
      <t>バアイ</t>
    </rPh>
    <phoneticPr fontId="5"/>
  </si>
  <si>
    <t>1日当たりの売上高に0.4をかけて1日当たりの支援金額【B】を算出</t>
    <rPh sb="1" eb="2">
      <t>ニチ</t>
    </rPh>
    <rPh sb="2" eb="3">
      <t>ア</t>
    </rPh>
    <rPh sb="6" eb="9">
      <t>ウリアゲダカ</t>
    </rPh>
    <rPh sb="18" eb="19">
      <t>ニチ</t>
    </rPh>
    <rPh sb="19" eb="20">
      <t>ア</t>
    </rPh>
    <rPh sb="23" eb="27">
      <t>シエンキンガク</t>
    </rPh>
    <rPh sb="31" eb="33">
      <t>サンシュツ</t>
    </rPh>
    <phoneticPr fontId="5"/>
  </si>
  <si>
    <t>早期支給額</t>
    <rPh sb="0" eb="2">
      <t>ソウキ</t>
    </rPh>
    <rPh sb="2" eb="4">
      <t>シキュウ</t>
    </rPh>
    <rPh sb="4" eb="5">
      <t>ガク</t>
    </rPh>
    <phoneticPr fontId="5"/>
  </si>
  <si>
    <t>今回支給額（=総支給額-早期支給額）</t>
    <rPh sb="0" eb="2">
      <t>コンカイ</t>
    </rPh>
    <rPh sb="2" eb="5">
      <t>シキュウガク</t>
    </rPh>
    <rPh sb="7" eb="8">
      <t>ソウ</t>
    </rPh>
    <rPh sb="8" eb="11">
      <t>シキュウガク</t>
    </rPh>
    <rPh sb="12" eb="14">
      <t>ソウキ</t>
    </rPh>
    <rPh sb="14" eb="16">
      <t>シキュウ</t>
    </rPh>
    <rPh sb="16" eb="17">
      <t>ガク</t>
    </rPh>
    <phoneticPr fontId="5"/>
  </si>
  <si>
    <t>＜早期給付を受けた場合＞</t>
    <rPh sb="1" eb="3">
      <t>ソウキ</t>
    </rPh>
    <rPh sb="3" eb="5">
      <t>キュウフ</t>
    </rPh>
    <rPh sb="6" eb="7">
      <t>ウ</t>
    </rPh>
    <rPh sb="9" eb="11">
      <t>バアイ</t>
    </rPh>
    <phoneticPr fontId="4"/>
  </si>
  <si>
    <t>当該期間の総支給額</t>
    <rPh sb="6" eb="8">
      <t>シキュウ</t>
    </rPh>
    <phoneticPr fontId="4"/>
  </si>
  <si>
    <t>参照期間（A2~C1）
任意で選択した月</t>
    <rPh sb="0" eb="2">
      <t>サンショウ</t>
    </rPh>
    <rPh sb="2" eb="4">
      <t>キカン</t>
    </rPh>
    <rPh sb="12" eb="14">
      <t>ニンイ</t>
    </rPh>
    <rPh sb="15" eb="17">
      <t>センタク</t>
    </rPh>
    <rPh sb="19" eb="20">
      <t>ツキ</t>
    </rPh>
    <phoneticPr fontId="4"/>
  </si>
  <si>
    <t>当該期間の総支給額</t>
    <rPh sb="0" eb="2">
      <t>トウガイ</t>
    </rPh>
    <rPh sb="2" eb="4">
      <t>キカン</t>
    </rPh>
    <rPh sb="5" eb="6">
      <t>ソウ</t>
    </rPh>
    <rPh sb="6" eb="9">
      <t>シキュウガク</t>
    </rPh>
    <phoneticPr fontId="5"/>
  </si>
  <si>
    <t>1日当たりの支援金額　</t>
    <rPh sb="1" eb="2">
      <t>ニチ</t>
    </rPh>
    <rPh sb="2" eb="3">
      <t>ア</t>
    </rPh>
    <rPh sb="6" eb="10">
      <t>シエンキンガク</t>
    </rPh>
    <phoneticPr fontId="5"/>
  </si>
  <si>
    <t>協力日数（23日、24日、25日から選択）</t>
    <rPh sb="7" eb="8">
      <t>ニチ</t>
    </rPh>
    <rPh sb="11" eb="12">
      <t>ニチ</t>
    </rPh>
    <rPh sb="15" eb="16">
      <t>ニチ</t>
    </rPh>
    <rPh sb="18" eb="20">
      <t>センタク</t>
    </rPh>
    <phoneticPr fontId="5"/>
  </si>
  <si>
    <t>支援金額算出</t>
    <rPh sb="0" eb="2">
      <t>シエン</t>
    </rPh>
    <rPh sb="2" eb="4">
      <t>キンガク</t>
    </rPh>
    <rPh sb="4" eb="6">
      <t>サンシュツ</t>
    </rPh>
    <phoneticPr fontId="5"/>
  </si>
  <si>
    <t>2019年、2020年又は2021年の1月～2月の1日当たりの飲食業の売上高（消費税及び地方消費税を除く）を計算してください。</t>
    <phoneticPr fontId="5"/>
  </si>
  <si>
    <t>1日当たりの減少額③に0.4をかけて1日当たりの支援金額を算出(上限20万円)</t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rPh sb="32" eb="34">
      <t>ジョウゲン</t>
    </rPh>
    <rPh sb="36" eb="38">
      <t>マンエン</t>
    </rPh>
    <phoneticPr fontId="5"/>
  </si>
  <si>
    <t>上記期間の売上高</t>
    <rPh sb="0" eb="2">
      <t>ジョウキ</t>
    </rPh>
    <rPh sb="2" eb="4">
      <t>キカン</t>
    </rPh>
    <rPh sb="7" eb="8">
      <t>タカ</t>
    </rPh>
    <phoneticPr fontId="5"/>
  </si>
  <si>
    <t>参照期間の売上高</t>
    <rPh sb="0" eb="2">
      <t>サンショウ</t>
    </rPh>
    <rPh sb="2" eb="4">
      <t>キカン</t>
    </rPh>
    <rPh sb="5" eb="7">
      <t>ウリア</t>
    </rPh>
    <rPh sb="7" eb="8">
      <t>タカ</t>
    </rPh>
    <phoneticPr fontId="5"/>
  </si>
  <si>
    <t>◆減少額が250,001円以上の場合（早期給付受給者は対象外）</t>
    <rPh sb="1" eb="4">
      <t>ゲンショウガク</t>
    </rPh>
    <rPh sb="13" eb="15">
      <t>イジョウ</t>
    </rPh>
    <rPh sb="16" eb="18">
      <t>バアイ</t>
    </rPh>
    <phoneticPr fontId="5"/>
  </si>
  <si>
    <r>
      <t xml:space="preserve">認証店B、非認証店（20時までの営業時短（酒類提供停止））又は
要請期間中に第三者認証を取得し、認証日から認証店B※１として営業した場合
</t>
    </r>
    <r>
      <rPr>
        <u/>
        <sz val="12"/>
        <color theme="1"/>
        <rFont val="游ゴシック"/>
        <family val="3"/>
        <charset val="128"/>
      </rPr>
      <t>注意）要請期間中に第三者認証を取得し、認証日から認証店A※2として営業した場合は様式1-3-ウを使用してください。</t>
    </r>
    <r>
      <rPr>
        <b/>
        <sz val="12"/>
        <color theme="1"/>
        <rFont val="游ゴシック"/>
        <family val="3"/>
        <charset val="128"/>
      </rPr>
      <t xml:space="preserve">
</t>
    </r>
    <r>
      <rPr>
        <sz val="8"/>
        <color theme="1"/>
        <rFont val="游ゴシック"/>
        <family val="3"/>
        <charset val="128"/>
      </rPr>
      <t>※1:20時までの営業時短（酒類提供停止） ※2:21時までの営業時短（酒類提供11～20時まで）</t>
    </r>
    <rPh sb="5" eb="6">
      <t>ヒ</t>
    </rPh>
    <rPh sb="6" eb="9">
      <t>ニンショウテン</t>
    </rPh>
    <rPh sb="12" eb="13">
      <t>ジ</t>
    </rPh>
    <rPh sb="16" eb="18">
      <t>エイギョウ</t>
    </rPh>
    <rPh sb="18" eb="20">
      <t>ジタン</t>
    </rPh>
    <rPh sb="21" eb="22">
      <t>サケ</t>
    </rPh>
    <rPh sb="22" eb="23">
      <t>ルイ</t>
    </rPh>
    <rPh sb="23" eb="25">
      <t>テイキョウ</t>
    </rPh>
    <rPh sb="25" eb="27">
      <t>テイシ</t>
    </rPh>
    <rPh sb="29" eb="30">
      <t>マタ</t>
    </rPh>
    <rPh sb="72" eb="74">
      <t>ヨウセイ</t>
    </rPh>
    <rPh sb="74" eb="77">
      <t>キカンチュウ</t>
    </rPh>
    <rPh sb="78" eb="81">
      <t>ダイサンシャ</t>
    </rPh>
    <rPh sb="81" eb="83">
      <t>ニンショウ</t>
    </rPh>
    <rPh sb="84" eb="86">
      <t>シュトク</t>
    </rPh>
    <rPh sb="88" eb="90">
      <t>ニンショウ</t>
    </rPh>
    <rPh sb="90" eb="91">
      <t>ビ</t>
    </rPh>
    <rPh sb="102" eb="104">
      <t>エイギョウ</t>
    </rPh>
    <phoneticPr fontId="4"/>
  </si>
  <si>
    <t>施設（店舗）名</t>
    <rPh sb="0" eb="2">
      <t>シセツ</t>
    </rPh>
    <rPh sb="3" eb="5">
      <t>テンポ</t>
    </rPh>
    <rPh sb="6" eb="7">
      <t>メイ</t>
    </rPh>
    <phoneticPr fontId="5"/>
  </si>
  <si>
    <t>☆2019年1月2日以降に営業を始めた施設（店舗）は次の計算式により、1日当たりの売上高①を計算することも可能です。</t>
    <rPh sb="5" eb="6">
      <t>ネン</t>
    </rPh>
    <rPh sb="7" eb="8">
      <t>ガツ</t>
    </rPh>
    <rPh sb="9" eb="10">
      <t>ニチ</t>
    </rPh>
    <rPh sb="10" eb="12">
      <t>イコウ</t>
    </rPh>
    <phoneticPr fontId="5"/>
  </si>
  <si>
    <r>
      <t>円</t>
    </r>
    <r>
      <rPr>
        <sz val="18"/>
        <color theme="1"/>
        <rFont val="游ゴシック"/>
        <family val="3"/>
        <charset val="128"/>
      </rPr>
      <t>　-</t>
    </r>
    <rPh sb="0" eb="1">
      <t>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</si>
</sst>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#,##0.0_ "/>
    <numFmt numFmtId="179" formatCode="0_);[Red]\(0\)"/>
  </numFmts>
  <fonts count="3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9"/>
      <name val="游ゴシック"/>
      <family val="3"/>
      <charset val="128"/>
    </font>
    <font>
      <sz val="8"/>
      <name val="游ゴシック"/>
      <family val="3"/>
      <charset val="128"/>
    </font>
    <font>
      <sz val="11"/>
      <color rgb="FF00B0F0"/>
      <name val="游ゴシック"/>
      <family val="3"/>
      <charset val="128"/>
    </font>
    <font>
      <sz val="11"/>
      <name val="游ゴシック"/>
      <family val="3"/>
      <charset val="128"/>
    </font>
    <font>
      <i/>
      <sz val="11"/>
      <color rgb="FFFF0000"/>
      <name val="ＤＦ特太ゴシック体"/>
      <family val="3"/>
      <charset val="128"/>
    </font>
    <font>
      <sz val="11"/>
      <color theme="0"/>
      <name val="游ゴシック"/>
      <family val="3"/>
      <charset val="128"/>
    </font>
    <font>
      <b/>
      <sz val="9"/>
      <name val="游ゴシック"/>
      <family val="3"/>
      <charset val="128"/>
    </font>
    <font>
      <sz val="11"/>
      <color theme="1"/>
      <name val="ＤＦ特太ゴシック体"/>
      <family val="3"/>
      <charset val="128"/>
    </font>
    <font>
      <sz val="16"/>
      <color theme="1"/>
      <name val="游ゴシック"/>
      <family val="3"/>
      <charset val="128"/>
    </font>
    <font>
      <sz val="9"/>
      <name val="Meiryo UI"/>
      <family val="2"/>
      <charset val="128"/>
    </font>
    <font>
      <sz val="10"/>
      <color theme="1"/>
      <name val="游ゴシック"/>
      <family val="3"/>
      <charset val="128"/>
    </font>
    <font>
      <b/>
      <sz val="14"/>
      <color theme="0"/>
      <name val="游ゴシック"/>
      <family val="3"/>
      <charset val="128"/>
    </font>
    <font>
      <b/>
      <sz val="14"/>
      <color theme="0"/>
      <name val="Meiryo UI"/>
      <family val="2"/>
      <charset val="128"/>
    </font>
    <font>
      <sz val="14"/>
      <color theme="1"/>
      <name val="Meiryo UI"/>
      <family val="2"/>
      <charset val="128"/>
    </font>
    <font>
      <b/>
      <sz val="12"/>
      <color theme="1"/>
      <name val="游ゴシック"/>
      <family val="3"/>
      <charset val="128"/>
    </font>
    <font>
      <u/>
      <sz val="12"/>
      <color theme="1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9"/>
      <name val="Meiryo UI"/>
      <family val="2"/>
      <charset val="128"/>
    </font>
    <font>
      <sz val="16"/>
      <name val="Meiryo UI"/>
      <family val="2"/>
      <charset val="128"/>
    </font>
    <font>
      <b/>
      <sz val="9"/>
      <color theme="1"/>
      <name val="游ゴシック"/>
      <family val="3"/>
      <charset val="128"/>
    </font>
    <font>
      <i/>
      <sz val="11"/>
      <color theme="1"/>
      <name val="ＤＦ特太ゴシック体"/>
      <family val="3"/>
      <charset val="128"/>
    </font>
    <font>
      <b/>
      <sz val="11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6"/>
      <color theme="1"/>
      <name val="Meiryo UI"/>
      <family val="2"/>
      <charset val="128"/>
    </font>
    <font>
      <sz val="18"/>
      <color theme="1"/>
      <name val="游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75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6" xfId="2" applyFont="1" applyBorder="1">
      <alignment vertical="center"/>
    </xf>
    <xf numFmtId="0" fontId="6" fillId="0" borderId="0" xfId="2" applyFont="1">
      <alignment vertical="center"/>
    </xf>
    <xf numFmtId="0" fontId="6" fillId="0" borderId="0" xfId="2" applyFont="1" applyBorder="1">
      <alignment vertical="center"/>
    </xf>
    <xf numFmtId="0" fontId="8" fillId="0" borderId="0" xfId="2" applyFont="1">
      <alignment vertical="center"/>
    </xf>
    <xf numFmtId="0" fontId="8" fillId="0" borderId="7" xfId="2" applyFont="1" applyBorder="1">
      <alignment vertical="center"/>
    </xf>
    <xf numFmtId="0" fontId="8" fillId="0" borderId="0" xfId="2" applyFont="1" applyBorder="1">
      <alignment vertical="center"/>
    </xf>
    <xf numFmtId="0" fontId="9" fillId="0" borderId="0" xfId="2" applyFont="1" applyBorder="1">
      <alignment vertical="center"/>
    </xf>
    <xf numFmtId="0" fontId="8" fillId="0" borderId="8" xfId="2" applyFont="1" applyBorder="1">
      <alignment vertical="center"/>
    </xf>
    <xf numFmtId="0" fontId="10" fillId="0" borderId="0" xfId="2" applyFont="1">
      <alignment vertical="center"/>
    </xf>
    <xf numFmtId="0" fontId="9" fillId="0" borderId="0" xfId="2" applyFont="1" applyBorder="1" applyAlignment="1">
      <alignment vertical="center"/>
    </xf>
    <xf numFmtId="0" fontId="9" fillId="0" borderId="0" xfId="2" applyFont="1">
      <alignment vertical="center"/>
    </xf>
    <xf numFmtId="0" fontId="7" fillId="0" borderId="0" xfId="2" applyFont="1">
      <alignment vertical="center"/>
    </xf>
    <xf numFmtId="0" fontId="11" fillId="0" borderId="0" xfId="2" applyFont="1">
      <alignment vertical="center"/>
    </xf>
    <xf numFmtId="0" fontId="13" fillId="0" borderId="0" xfId="2" applyFont="1" applyFill="1">
      <alignment vertical="center"/>
    </xf>
    <xf numFmtId="0" fontId="6" fillId="0" borderId="20" xfId="2" applyFont="1" applyBorder="1">
      <alignment vertical="center"/>
    </xf>
    <xf numFmtId="0" fontId="3" fillId="0" borderId="20" xfId="2" applyFont="1" applyBorder="1">
      <alignment vertical="center"/>
    </xf>
    <xf numFmtId="0" fontId="9" fillId="0" borderId="20" xfId="2" applyFont="1" applyBorder="1">
      <alignment vertical="center"/>
    </xf>
    <xf numFmtId="0" fontId="9" fillId="0" borderId="21" xfId="2" applyFont="1" applyBorder="1">
      <alignment vertical="center"/>
    </xf>
    <xf numFmtId="0" fontId="8" fillId="3" borderId="0" xfId="2" applyFont="1" applyFill="1">
      <alignment vertical="center"/>
    </xf>
    <xf numFmtId="0" fontId="8" fillId="3" borderId="0" xfId="2" applyFont="1" applyFill="1" applyProtection="1">
      <alignment vertical="center"/>
    </xf>
    <xf numFmtId="0" fontId="8" fillId="3" borderId="20" xfId="2" applyFont="1" applyFill="1" applyBorder="1" applyProtection="1">
      <alignment vertical="center"/>
    </xf>
    <xf numFmtId="0" fontId="8" fillId="3" borderId="0" xfId="2" applyFont="1" applyFill="1" applyBorder="1" applyProtection="1">
      <alignment vertical="center"/>
    </xf>
    <xf numFmtId="0" fontId="8" fillId="3" borderId="21" xfId="2" applyFont="1" applyFill="1" applyBorder="1" applyProtection="1">
      <alignment vertical="center"/>
    </xf>
    <xf numFmtId="0" fontId="14" fillId="3" borderId="0" xfId="2" applyFont="1" applyFill="1" applyBorder="1" applyProtection="1">
      <alignment vertical="center"/>
    </xf>
    <xf numFmtId="0" fontId="8" fillId="0" borderId="20" xfId="2" applyFont="1" applyBorder="1">
      <alignment vertical="center"/>
    </xf>
    <xf numFmtId="0" fontId="14" fillId="0" borderId="0" xfId="2" applyFont="1" applyBorder="1">
      <alignment vertical="center"/>
    </xf>
    <xf numFmtId="0" fontId="8" fillId="0" borderId="21" xfId="2" applyFont="1" applyBorder="1">
      <alignment vertical="center"/>
    </xf>
    <xf numFmtId="0" fontId="3" fillId="0" borderId="17" xfId="2" applyFont="1" applyBorder="1">
      <alignment vertical="center"/>
    </xf>
    <xf numFmtId="0" fontId="3" fillId="0" borderId="18" xfId="2" applyFont="1" applyBorder="1">
      <alignment vertical="center"/>
    </xf>
    <xf numFmtId="0" fontId="2" fillId="0" borderId="0" xfId="2" applyBorder="1" applyAlignment="1">
      <alignment vertical="center"/>
    </xf>
    <xf numFmtId="0" fontId="7" fillId="0" borderId="0" xfId="2" applyFont="1" applyFill="1" applyBorder="1">
      <alignment vertical="center"/>
    </xf>
    <xf numFmtId="0" fontId="8" fillId="0" borderId="0" xfId="2" applyFont="1" applyFill="1" applyBorder="1">
      <alignment vertical="center"/>
    </xf>
    <xf numFmtId="0" fontId="8" fillId="0" borderId="0" xfId="2" applyFont="1" applyFill="1" applyBorder="1" applyAlignment="1">
      <alignment vertical="center"/>
    </xf>
    <xf numFmtId="0" fontId="8" fillId="5" borderId="23" xfId="2" applyFont="1" applyFill="1" applyBorder="1">
      <alignment vertical="center"/>
    </xf>
    <xf numFmtId="0" fontId="16" fillId="0" borderId="0" xfId="2" applyFont="1">
      <alignment vertical="center"/>
    </xf>
    <xf numFmtId="0" fontId="3" fillId="3" borderId="0" xfId="2" applyFont="1" applyFill="1">
      <alignment vertical="center"/>
    </xf>
    <xf numFmtId="0" fontId="8" fillId="2" borderId="0" xfId="2" applyFont="1" applyFill="1" applyBorder="1" applyProtection="1">
      <alignment vertical="center"/>
    </xf>
    <xf numFmtId="0" fontId="6" fillId="0" borderId="15" xfId="2" applyFont="1" applyBorder="1">
      <alignment vertical="center"/>
    </xf>
    <xf numFmtId="0" fontId="6" fillId="0" borderId="14" xfId="2" applyFont="1" applyBorder="1">
      <alignment vertical="center"/>
    </xf>
    <xf numFmtId="0" fontId="18" fillId="0" borderId="0" xfId="2" applyFont="1">
      <alignment vertical="center"/>
    </xf>
    <xf numFmtId="0" fontId="8" fillId="5" borderId="24" xfId="2" applyFont="1" applyFill="1" applyBorder="1">
      <alignment vertical="center"/>
    </xf>
    <xf numFmtId="0" fontId="8" fillId="8" borderId="24" xfId="2" applyFont="1" applyFill="1" applyBorder="1">
      <alignment vertical="center"/>
    </xf>
    <xf numFmtId="0" fontId="8" fillId="8" borderId="23" xfId="2" applyFont="1" applyFill="1" applyBorder="1">
      <alignment vertical="center"/>
    </xf>
    <xf numFmtId="0" fontId="8" fillId="8" borderId="22" xfId="2" applyFont="1" applyFill="1" applyBorder="1">
      <alignment vertical="center"/>
    </xf>
    <xf numFmtId="0" fontId="11" fillId="0" borderId="0" xfId="2" applyFont="1" applyBorder="1">
      <alignment vertical="center"/>
    </xf>
    <xf numFmtId="0" fontId="16" fillId="0" borderId="0" xfId="2" applyFont="1" applyAlignment="1">
      <alignment horizontal="center" vertical="center"/>
    </xf>
    <xf numFmtId="0" fontId="19" fillId="3" borderId="0" xfId="2" applyFont="1" applyFill="1" applyBorder="1" applyAlignment="1">
      <alignment horizontal="center" vertical="center"/>
    </xf>
    <xf numFmtId="0" fontId="3" fillId="0" borderId="5" xfId="2" applyFont="1" applyBorder="1">
      <alignment vertical="center"/>
    </xf>
    <xf numFmtId="0" fontId="3" fillId="0" borderId="1" xfId="2" applyFont="1" applyBorder="1">
      <alignment vertical="center"/>
    </xf>
    <xf numFmtId="0" fontId="3" fillId="0" borderId="0" xfId="2" applyFont="1" applyFill="1" applyBorder="1" applyAlignment="1">
      <alignment horizontal="center" vertical="center"/>
    </xf>
    <xf numFmtId="0" fontId="2" fillId="0" borderId="0" xfId="2" applyFill="1" applyBorder="1" applyAlignment="1">
      <alignment vertical="center"/>
    </xf>
    <xf numFmtId="0" fontId="12" fillId="0" borderId="0" xfId="2" applyNumberFormat="1" applyFont="1" applyFill="1" applyBorder="1" applyAlignment="1" applyProtection="1">
      <alignment horizontal="center"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0" fontId="3" fillId="0" borderId="0" xfId="2" applyFont="1" applyFill="1">
      <alignment vertical="center"/>
    </xf>
    <xf numFmtId="0" fontId="3" fillId="0" borderId="0" xfId="2" applyFont="1" applyFill="1" applyBorder="1">
      <alignment vertical="center"/>
    </xf>
    <xf numFmtId="0" fontId="3" fillId="6" borderId="27" xfId="2" applyFont="1" applyFill="1" applyBorder="1">
      <alignment vertical="center"/>
    </xf>
    <xf numFmtId="0" fontId="8" fillId="2" borderId="27" xfId="2" applyFont="1" applyFill="1" applyBorder="1" applyAlignment="1" applyProtection="1">
      <alignment vertical="center"/>
    </xf>
    <xf numFmtId="0" fontId="26" fillId="0" borderId="0" xfId="2" applyFont="1" applyBorder="1" applyAlignment="1">
      <alignment vertical="center"/>
    </xf>
    <xf numFmtId="0" fontId="26" fillId="0" borderId="2" xfId="2" applyFont="1" applyBorder="1" applyAlignment="1">
      <alignment vertical="center"/>
    </xf>
    <xf numFmtId="0" fontId="11" fillId="0" borderId="0" xfId="2" applyFont="1" applyFill="1">
      <alignment vertical="center"/>
    </xf>
    <xf numFmtId="0" fontId="11" fillId="0" borderId="19" xfId="2" applyFont="1" applyBorder="1">
      <alignment vertical="center"/>
    </xf>
    <xf numFmtId="0" fontId="11" fillId="0" borderId="18" xfId="2" applyFont="1" applyBorder="1">
      <alignment vertical="center"/>
    </xf>
    <xf numFmtId="0" fontId="11" fillId="0" borderId="21" xfId="2" applyFont="1" applyBorder="1">
      <alignment vertical="center"/>
    </xf>
    <xf numFmtId="176" fontId="11" fillId="0" borderId="0" xfId="2" applyNumberFormat="1" applyFont="1" applyBorder="1" applyAlignment="1">
      <alignment horizontal="center" vertical="center"/>
    </xf>
    <xf numFmtId="0" fontId="9" fillId="0" borderId="16" xfId="2" applyFont="1" applyBorder="1">
      <alignment vertical="center"/>
    </xf>
    <xf numFmtId="0" fontId="9" fillId="0" borderId="15" xfId="2" applyFont="1" applyBorder="1">
      <alignment vertical="center"/>
    </xf>
    <xf numFmtId="0" fontId="11" fillId="0" borderId="0" xfId="2" applyFont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Border="1" applyAlignment="1">
      <alignment vertical="center"/>
    </xf>
    <xf numFmtId="0" fontId="9" fillId="0" borderId="0" xfId="2" applyFont="1" applyAlignment="1">
      <alignment horizontal="right" vertical="center"/>
    </xf>
    <xf numFmtId="0" fontId="11" fillId="0" borderId="0" xfId="2" applyFont="1" applyBorder="1" applyAlignment="1">
      <alignment vertical="center"/>
    </xf>
    <xf numFmtId="0" fontId="11" fillId="0" borderId="0" xfId="2" applyFont="1" applyBorder="1" applyAlignment="1">
      <alignment horizontal="right" vertical="center"/>
    </xf>
    <xf numFmtId="0" fontId="9" fillId="0" borderId="0" xfId="2" applyFont="1" applyBorder="1" applyAlignment="1">
      <alignment vertical="top"/>
    </xf>
    <xf numFmtId="0" fontId="8" fillId="5" borderId="22" xfId="2" applyFont="1" applyFill="1" applyBorder="1">
      <alignment vertical="center"/>
    </xf>
    <xf numFmtId="0" fontId="8" fillId="0" borderId="0" xfId="2" applyFont="1" applyBorder="1" applyAlignment="1">
      <alignment vertical="top"/>
    </xf>
    <xf numFmtId="0" fontId="11" fillId="0" borderId="11" xfId="2" applyFont="1" applyBorder="1">
      <alignment vertical="center"/>
    </xf>
    <xf numFmtId="0" fontId="11" fillId="0" borderId="10" xfId="2" applyFont="1" applyBorder="1">
      <alignment vertical="center"/>
    </xf>
    <xf numFmtId="0" fontId="11" fillId="0" borderId="9" xfId="2" applyFont="1" applyBorder="1">
      <alignment vertical="center"/>
    </xf>
    <xf numFmtId="0" fontId="9" fillId="0" borderId="8" xfId="2" applyFont="1" applyBorder="1">
      <alignment vertical="center"/>
    </xf>
    <xf numFmtId="0" fontId="9" fillId="0" borderId="7" xfId="2" applyFont="1" applyBorder="1">
      <alignment vertical="center"/>
    </xf>
    <xf numFmtId="0" fontId="11" fillId="0" borderId="8" xfId="2" applyFont="1" applyBorder="1">
      <alignment vertical="center"/>
    </xf>
    <xf numFmtId="0" fontId="11" fillId="0" borderId="7" xfId="2" applyFont="1" applyBorder="1">
      <alignment vertical="center"/>
    </xf>
    <xf numFmtId="0" fontId="14" fillId="3" borderId="0" xfId="2" applyFont="1" applyFill="1" applyBorder="1" applyAlignment="1" applyProtection="1">
      <alignment horizontal="center" vertical="center" wrapText="1"/>
    </xf>
    <xf numFmtId="0" fontId="14" fillId="3" borderId="0" xfId="2" applyFont="1" applyFill="1" applyBorder="1" applyAlignment="1" applyProtection="1">
      <alignment horizontal="left" vertical="center" wrapText="1"/>
    </xf>
    <xf numFmtId="0" fontId="14" fillId="3" borderId="20" xfId="2" applyFont="1" applyFill="1" applyBorder="1" applyAlignment="1" applyProtection="1">
      <alignment horizontal="left" vertical="center" wrapText="1"/>
    </xf>
    <xf numFmtId="0" fontId="27" fillId="6" borderId="4" xfId="2" applyFont="1" applyFill="1" applyBorder="1" applyAlignment="1" applyProtection="1">
      <alignment horizontal="center" vertical="center"/>
      <protection locked="0"/>
    </xf>
    <xf numFmtId="0" fontId="27" fillId="6" borderId="2" xfId="2" applyFont="1" applyFill="1" applyBorder="1" applyAlignment="1" applyProtection="1">
      <alignment horizontal="center" vertical="center"/>
      <protection locked="0"/>
    </xf>
    <xf numFmtId="0" fontId="8" fillId="2" borderId="4" xfId="2" applyFont="1" applyFill="1" applyBorder="1" applyAlignment="1" applyProtection="1">
      <alignment horizontal="center" vertical="center"/>
    </xf>
    <xf numFmtId="0" fontId="8" fillId="2" borderId="2" xfId="2" applyFont="1" applyFill="1" applyBorder="1" applyAlignment="1" applyProtection="1">
      <alignment horizontal="center" vertical="center"/>
    </xf>
    <xf numFmtId="0" fontId="14" fillId="2" borderId="0" xfId="2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center" vertical="center"/>
    </xf>
    <xf numFmtId="0" fontId="8" fillId="6" borderId="4" xfId="2" applyFont="1" applyFill="1" applyBorder="1" applyAlignment="1" applyProtection="1">
      <alignment horizontal="center" vertical="center"/>
    </xf>
    <xf numFmtId="0" fontId="8" fillId="6" borderId="3" xfId="2" applyFont="1" applyFill="1" applyBorder="1" applyAlignment="1" applyProtection="1">
      <alignment horizontal="center" vertical="center"/>
    </xf>
    <xf numFmtId="0" fontId="8" fillId="6" borderId="2" xfId="2" applyFont="1" applyFill="1" applyBorder="1" applyAlignment="1" applyProtection="1">
      <alignment horizontal="center" vertical="center"/>
    </xf>
    <xf numFmtId="0" fontId="9" fillId="3" borderId="0" xfId="2" applyFont="1" applyFill="1" applyBorder="1" applyAlignment="1" applyProtection="1">
      <alignment horizontal="left" vertical="center" wrapText="1"/>
    </xf>
    <xf numFmtId="0" fontId="9" fillId="3" borderId="26" xfId="2" applyFont="1" applyFill="1" applyBorder="1" applyAlignment="1" applyProtection="1">
      <alignment horizontal="left" vertical="center" wrapText="1"/>
    </xf>
    <xf numFmtId="0" fontId="8" fillId="6" borderId="4" xfId="2" applyFont="1" applyFill="1" applyBorder="1" applyAlignment="1">
      <alignment horizontal="center" vertical="center"/>
    </xf>
    <xf numFmtId="0" fontId="8" fillId="6" borderId="3" xfId="2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11" fillId="3" borderId="0" xfId="2" applyFont="1" applyFill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19" fillId="7" borderId="13" xfId="2" applyFont="1" applyFill="1" applyBorder="1" applyAlignment="1">
      <alignment horizontal="center" vertical="center"/>
    </xf>
    <xf numFmtId="0" fontId="19" fillId="7" borderId="0" xfId="2" applyFont="1" applyFill="1" applyBorder="1" applyAlignment="1">
      <alignment horizontal="center" vertical="center"/>
    </xf>
    <xf numFmtId="0" fontId="20" fillId="7" borderId="0" xfId="2" applyFont="1" applyFill="1" applyBorder="1" applyAlignment="1">
      <alignment vertical="center"/>
    </xf>
    <xf numFmtId="0" fontId="21" fillId="0" borderId="0" xfId="2" applyFont="1" applyAlignment="1">
      <alignment vertical="center"/>
    </xf>
    <xf numFmtId="0" fontId="16" fillId="0" borderId="0" xfId="2" applyFont="1" applyAlignment="1">
      <alignment horizontal="center" vertical="center"/>
    </xf>
    <xf numFmtId="0" fontId="24" fillId="5" borderId="25" xfId="2" applyFont="1" applyFill="1" applyBorder="1" applyAlignment="1">
      <alignment horizontal="center" vertical="center" shrinkToFit="1"/>
    </xf>
    <xf numFmtId="0" fontId="25" fillId="5" borderId="25" xfId="2" applyFont="1" applyFill="1" applyBorder="1" applyAlignment="1">
      <alignment vertical="center" shrinkToFit="1"/>
    </xf>
    <xf numFmtId="0" fontId="25" fillId="5" borderId="24" xfId="2" applyFont="1" applyFill="1" applyBorder="1" applyAlignment="1">
      <alignment vertical="center" shrinkToFit="1"/>
    </xf>
    <xf numFmtId="0" fontId="12" fillId="2" borderId="28" xfId="2" applyNumberFormat="1" applyFont="1" applyFill="1" applyBorder="1" applyAlignment="1" applyProtection="1">
      <alignment horizontal="center" vertical="center"/>
      <protection locked="0"/>
    </xf>
    <xf numFmtId="0" fontId="3" fillId="2" borderId="29" xfId="2" applyNumberFormat="1" applyFont="1" applyFill="1" applyBorder="1" applyAlignment="1" applyProtection="1">
      <alignment horizontal="center" vertical="center"/>
      <protection locked="0"/>
    </xf>
    <xf numFmtId="0" fontId="3" fillId="2" borderId="30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/>
    </xf>
    <xf numFmtId="176" fontId="15" fillId="2" borderId="4" xfId="2" applyNumberFormat="1" applyFont="1" applyFill="1" applyBorder="1" applyAlignment="1" applyProtection="1">
      <alignment horizontal="center" vertical="center"/>
      <protection locked="0"/>
    </xf>
    <xf numFmtId="176" fontId="15" fillId="2" borderId="3" xfId="2" applyNumberFormat="1" applyFont="1" applyFill="1" applyBorder="1" applyAlignment="1" applyProtection="1">
      <alignment horizontal="center" vertical="center"/>
      <protection locked="0"/>
    </xf>
    <xf numFmtId="176" fontId="15" fillId="2" borderId="2" xfId="2" applyNumberFormat="1" applyFont="1" applyFill="1" applyBorder="1" applyAlignment="1" applyProtection="1">
      <alignment horizontal="center" vertical="center"/>
      <protection locked="0"/>
    </xf>
    <xf numFmtId="0" fontId="11" fillId="0" borderId="4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176" fontId="3" fillId="0" borderId="4" xfId="2" applyNumberFormat="1" applyFont="1" applyFill="1" applyBorder="1" applyAlignment="1">
      <alignment horizontal="center" vertical="center"/>
    </xf>
    <xf numFmtId="176" fontId="3" fillId="0" borderId="3" xfId="2" applyNumberFormat="1" applyFont="1" applyFill="1" applyBorder="1" applyAlignment="1">
      <alignment horizontal="center" vertical="center"/>
    </xf>
    <xf numFmtId="176" fontId="3" fillId="0" borderId="2" xfId="2" applyNumberFormat="1" applyFont="1" applyFill="1" applyBorder="1" applyAlignment="1">
      <alignment horizontal="center" vertical="center"/>
    </xf>
    <xf numFmtId="0" fontId="22" fillId="0" borderId="0" xfId="2" applyFont="1" applyAlignment="1">
      <alignment horizontal="left" vertical="center" wrapText="1"/>
    </xf>
    <xf numFmtId="176" fontId="28" fillId="2" borderId="4" xfId="2" applyNumberFormat="1" applyFont="1" applyFill="1" applyBorder="1" applyAlignment="1" applyProtection="1">
      <alignment horizontal="center" vertical="center"/>
      <protection locked="0"/>
    </xf>
    <xf numFmtId="176" fontId="28" fillId="2" borderId="3" xfId="2" applyNumberFormat="1" applyFont="1" applyFill="1" applyBorder="1" applyAlignment="1" applyProtection="1">
      <alignment horizontal="center" vertical="center"/>
      <protection locked="0"/>
    </xf>
    <xf numFmtId="176" fontId="28" fillId="2" borderId="2" xfId="2" applyNumberFormat="1" applyFont="1" applyFill="1" applyBorder="1" applyAlignment="1" applyProtection="1">
      <alignment horizontal="center" vertical="center"/>
      <protection locked="0"/>
    </xf>
    <xf numFmtId="0" fontId="3" fillId="0" borderId="13" xfId="2" applyFont="1" applyBorder="1">
      <alignment vertical="center"/>
    </xf>
    <xf numFmtId="0" fontId="3" fillId="0" borderId="0" xfId="2" applyFont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176" fontId="3" fillId="0" borderId="4" xfId="2" applyNumberFormat="1" applyFont="1" applyBorder="1" applyAlignment="1">
      <alignment horizontal="center" vertical="center"/>
    </xf>
    <xf numFmtId="176" fontId="3" fillId="0" borderId="3" xfId="2" applyNumberFormat="1" applyFont="1" applyBorder="1" applyAlignment="1">
      <alignment horizontal="center" vertical="center"/>
    </xf>
    <xf numFmtId="176" fontId="3" fillId="0" borderId="2" xfId="2" applyNumberFormat="1" applyFont="1" applyBorder="1" applyAlignment="1">
      <alignment horizontal="center" vertical="center"/>
    </xf>
    <xf numFmtId="177" fontId="3" fillId="0" borderId="4" xfId="2" applyNumberFormat="1" applyFont="1" applyBorder="1" applyAlignment="1">
      <alignment horizontal="center" vertical="center"/>
    </xf>
    <xf numFmtId="177" fontId="3" fillId="0" borderId="3" xfId="2" applyNumberFormat="1" applyFont="1" applyBorder="1" applyAlignment="1">
      <alignment horizontal="center" vertical="center"/>
    </xf>
    <xf numFmtId="177" fontId="3" fillId="0" borderId="2" xfId="2" applyNumberFormat="1" applyFont="1" applyBorder="1" applyAlignment="1">
      <alignment horizontal="center" vertical="center"/>
    </xf>
    <xf numFmtId="3" fontId="3" fillId="4" borderId="4" xfId="2" applyNumberFormat="1" applyFont="1" applyFill="1" applyBorder="1" applyAlignment="1">
      <alignment horizontal="center" vertical="center"/>
    </xf>
    <xf numFmtId="3" fontId="3" fillId="4" borderId="3" xfId="2" applyNumberFormat="1" applyFont="1" applyFill="1" applyBorder="1" applyAlignment="1">
      <alignment horizontal="center" vertical="center"/>
    </xf>
    <xf numFmtId="3" fontId="3" fillId="4" borderId="2" xfId="2" applyNumberFormat="1" applyFont="1" applyFill="1" applyBorder="1" applyAlignment="1">
      <alignment horizontal="center" vertical="center"/>
    </xf>
    <xf numFmtId="178" fontId="3" fillId="0" borderId="4" xfId="2" applyNumberFormat="1" applyFont="1" applyBorder="1" applyAlignment="1">
      <alignment horizontal="center" vertical="center"/>
    </xf>
    <xf numFmtId="178" fontId="3" fillId="0" borderId="3" xfId="2" applyNumberFormat="1" applyFont="1" applyBorder="1" applyAlignment="1">
      <alignment horizontal="center" vertical="center"/>
    </xf>
    <xf numFmtId="178" fontId="3" fillId="0" borderId="2" xfId="2" applyNumberFormat="1" applyFont="1" applyBorder="1" applyAlignment="1">
      <alignment horizontal="center" vertical="center"/>
    </xf>
    <xf numFmtId="0" fontId="3" fillId="0" borderId="0" xfId="2" applyFont="1" applyAlignment="1">
      <alignment horizontal="right" vertical="center"/>
    </xf>
    <xf numFmtId="177" fontId="3" fillId="4" borderId="4" xfId="2" applyNumberFormat="1" applyFont="1" applyFill="1" applyBorder="1" applyAlignment="1">
      <alignment horizontal="center" vertical="center"/>
    </xf>
    <xf numFmtId="177" fontId="3" fillId="4" borderId="3" xfId="2" applyNumberFormat="1" applyFont="1" applyFill="1" applyBorder="1" applyAlignment="1">
      <alignment horizontal="center" vertical="center"/>
    </xf>
    <xf numFmtId="177" fontId="3" fillId="4" borderId="2" xfId="2" applyNumberFormat="1" applyFont="1" applyFill="1" applyBorder="1" applyAlignment="1">
      <alignment horizontal="center" vertical="center"/>
    </xf>
    <xf numFmtId="176" fontId="29" fillId="2" borderId="4" xfId="2" applyNumberFormat="1" applyFont="1" applyFill="1" applyBorder="1" applyAlignment="1" applyProtection="1">
      <alignment horizontal="center" vertical="center"/>
      <protection locked="0"/>
    </xf>
    <xf numFmtId="176" fontId="29" fillId="2" borderId="3" xfId="2" applyNumberFormat="1" applyFont="1" applyFill="1" applyBorder="1" applyAlignment="1" applyProtection="1">
      <alignment horizontal="center" vertical="center"/>
      <protection locked="0"/>
    </xf>
    <xf numFmtId="176" fontId="29" fillId="2" borderId="2" xfId="2" applyNumberFormat="1" applyFont="1" applyFill="1" applyBorder="1" applyAlignment="1" applyProtection="1">
      <alignment horizontal="center" vertical="center"/>
      <protection locked="0"/>
    </xf>
    <xf numFmtId="176" fontId="30" fillId="0" borderId="4" xfId="2" applyNumberFormat="1" applyFont="1" applyBorder="1">
      <alignment vertical="center"/>
    </xf>
    <xf numFmtId="38" fontId="31" fillId="0" borderId="3" xfId="1" applyFont="1" applyBorder="1" applyAlignment="1">
      <alignment horizontal="center" vertical="center"/>
    </xf>
    <xf numFmtId="176" fontId="3" fillId="0" borderId="0" xfId="2" applyNumberFormat="1" applyFont="1" applyAlignment="1">
      <alignment horizontal="center" vertical="center"/>
    </xf>
    <xf numFmtId="176" fontId="29" fillId="0" borderId="0" xfId="2" applyNumberFormat="1" applyFont="1" applyAlignment="1">
      <alignment horizontal="center" vertical="center"/>
    </xf>
    <xf numFmtId="0" fontId="31" fillId="0" borderId="0" xfId="2" applyFont="1">
      <alignment vertical="center"/>
    </xf>
    <xf numFmtId="176" fontId="27" fillId="0" borderId="0" xfId="2" applyNumberFormat="1" applyFont="1" applyAlignment="1">
      <alignment horizontal="left" vertical="center"/>
    </xf>
    <xf numFmtId="176" fontId="7" fillId="0" borderId="0" xfId="2" applyNumberFormat="1" applyFont="1" applyAlignment="1">
      <alignment horizontal="left" vertical="center"/>
    </xf>
    <xf numFmtId="0" fontId="7" fillId="3" borderId="0" xfId="2" applyFont="1" applyFill="1">
      <alignment vertical="center"/>
    </xf>
    <xf numFmtId="0" fontId="6" fillId="3" borderId="0" xfId="2" applyFont="1" applyFill="1">
      <alignment vertical="center"/>
    </xf>
    <xf numFmtId="176" fontId="29" fillId="3" borderId="4" xfId="2" applyNumberFormat="1" applyFont="1" applyFill="1" applyBorder="1" applyAlignment="1">
      <alignment horizontal="center" vertical="center"/>
    </xf>
    <xf numFmtId="176" fontId="29" fillId="3" borderId="3" xfId="2" applyNumberFormat="1" applyFont="1" applyFill="1" applyBorder="1" applyAlignment="1">
      <alignment horizontal="center" vertical="center"/>
    </xf>
    <xf numFmtId="176" fontId="29" fillId="3" borderId="2" xfId="2" applyNumberFormat="1" applyFont="1" applyFill="1" applyBorder="1" applyAlignment="1">
      <alignment horizontal="center" vertical="center"/>
    </xf>
    <xf numFmtId="0" fontId="31" fillId="0" borderId="4" xfId="2" applyFont="1" applyBorder="1">
      <alignment vertical="center"/>
    </xf>
    <xf numFmtId="176" fontId="3" fillId="2" borderId="4" xfId="2" applyNumberFormat="1" applyFont="1" applyFill="1" applyBorder="1" applyAlignment="1" applyProtection="1">
      <alignment horizontal="center" vertical="center"/>
      <protection locked="0"/>
    </xf>
    <xf numFmtId="176" fontId="3" fillId="2" borderId="3" xfId="2" applyNumberFormat="1" applyFont="1" applyFill="1" applyBorder="1" applyAlignment="1" applyProtection="1">
      <alignment horizontal="center" vertical="center"/>
      <protection locked="0"/>
    </xf>
    <xf numFmtId="176" fontId="3" fillId="2" borderId="2" xfId="2" applyNumberFormat="1" applyFont="1" applyFill="1" applyBorder="1" applyAlignment="1" applyProtection="1">
      <alignment horizontal="center" vertical="center"/>
      <protection locked="0"/>
    </xf>
    <xf numFmtId="179" fontId="3" fillId="0" borderId="4" xfId="2" applyNumberFormat="1" applyFont="1" applyBorder="1" applyAlignment="1">
      <alignment horizontal="center" vertical="center"/>
    </xf>
    <xf numFmtId="179" fontId="3" fillId="0" borderId="3" xfId="2" applyNumberFormat="1" applyFont="1" applyBorder="1" applyAlignment="1">
      <alignment horizontal="center" vertical="center"/>
    </xf>
    <xf numFmtId="179" fontId="3" fillId="0" borderId="2" xfId="2" applyNumberFormat="1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176" fontId="3" fillId="4" borderId="4" xfId="2" applyNumberFormat="1" applyFont="1" applyFill="1" applyBorder="1" applyAlignment="1">
      <alignment horizontal="center" vertical="center"/>
    </xf>
    <xf numFmtId="176" fontId="3" fillId="4" borderId="3" xfId="2" applyNumberFormat="1" applyFont="1" applyFill="1" applyBorder="1" applyAlignment="1">
      <alignment horizontal="center" vertical="center"/>
    </xf>
    <xf numFmtId="176" fontId="3" fillId="4" borderId="2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100592</xdr:colOff>
      <xdr:row>0</xdr:row>
      <xdr:rowOff>222033</xdr:rowOff>
    </xdr:from>
    <xdr:to>
      <xdr:col>36</xdr:col>
      <xdr:colOff>9107</xdr:colOff>
      <xdr:row>1</xdr:row>
      <xdr:rowOff>168870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529842" y="222033"/>
          <a:ext cx="994365" cy="1849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＜様式</a:t>
          </a:r>
          <a:r>
            <a:rPr kumimoji="1" lang="en-US" altLang="ja-JP" sz="900">
              <a:solidFill>
                <a:sysClr val="windowText" lastClr="000000"/>
              </a:solidFill>
              <a:latin typeface="+mn-ea"/>
              <a:ea typeface="+mn-ea"/>
            </a:rPr>
            <a:t>1-3-</a:t>
          </a:r>
          <a:r>
            <a:rPr kumimoji="1" lang="ja-JP" altLang="en-US" sz="900">
              <a:solidFill>
                <a:sysClr val="windowText" lastClr="000000"/>
              </a:solidFill>
              <a:latin typeface="+mn-ea"/>
              <a:ea typeface="+mn-ea"/>
            </a:rPr>
            <a:t>イ＞</a:t>
          </a:r>
        </a:p>
      </xdr:txBody>
    </xdr:sp>
    <xdr:clientData/>
  </xdr:twoCellAnchor>
  <xdr:twoCellAnchor>
    <xdr:from>
      <xdr:col>7</xdr:col>
      <xdr:colOff>134414</xdr:colOff>
      <xdr:row>57</xdr:row>
      <xdr:rowOff>230638</xdr:rowOff>
    </xdr:from>
    <xdr:to>
      <xdr:col>26</xdr:col>
      <xdr:colOff>176368</xdr:colOff>
      <xdr:row>59</xdr:row>
      <xdr:rowOff>6026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74879" y="13333051"/>
          <a:ext cx="3818727" cy="26271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黄色のセル以外は計算式が入っています。</a:t>
          </a:r>
        </a:p>
      </xdr:txBody>
    </xdr:sp>
    <xdr:clientData/>
  </xdr:twoCellAnchor>
  <xdr:twoCellAnchor>
    <xdr:from>
      <xdr:col>10</xdr:col>
      <xdr:colOff>44391</xdr:colOff>
      <xdr:row>4</xdr:row>
      <xdr:rowOff>121832</xdr:rowOff>
    </xdr:from>
    <xdr:to>
      <xdr:col>31</xdr:col>
      <xdr:colOff>33227</xdr:colOff>
      <xdr:row>6</xdr:row>
      <xdr:rowOff>62467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816484" y="1140785"/>
          <a:ext cx="4120028" cy="39473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＊早期支給を受けた方は</a:t>
          </a:r>
          <a:r>
            <a:rPr kumimoji="1" lang="ja-JP" altLang="en-US" sz="800" u="sng">
              <a:solidFill>
                <a:sysClr val="windowText" lastClr="000000"/>
              </a:solidFill>
            </a:rPr>
            <a:t>必ず左記チェックボックスにチェックを入れてください。</a:t>
          </a:r>
          <a:endParaRPr kumimoji="1" lang="en-US" altLang="ja-JP" sz="800" u="sng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　差し引きした差額が今回の支給額となります。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63707</xdr:colOff>
      <xdr:row>4</xdr:row>
      <xdr:rowOff>121832</xdr:rowOff>
    </xdr:from>
    <xdr:to>
      <xdr:col>9</xdr:col>
      <xdr:colOff>155147</xdr:colOff>
      <xdr:row>6</xdr:row>
      <xdr:rowOff>76644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5335" y="1140785"/>
          <a:ext cx="1154696" cy="36460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早期給付を申請し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受給をした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155058</xdr:colOff>
      <xdr:row>15</xdr:row>
      <xdr:rowOff>22151</xdr:rowOff>
    </xdr:from>
    <xdr:to>
      <xdr:col>32</xdr:col>
      <xdr:colOff>132907</xdr:colOff>
      <xdr:row>16</xdr:row>
      <xdr:rowOff>88604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32267" y="3920756"/>
          <a:ext cx="5980814" cy="152842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/>
            <a:t>次のいずれかを選択</a:t>
          </a:r>
          <a:endParaRPr kumimoji="1" lang="en-US" altLang="ja-JP" sz="800"/>
        </a:p>
        <a:p>
          <a:pPr algn="l"/>
          <a:r>
            <a:rPr kumimoji="1" lang="ja-JP" altLang="en-US" sz="800"/>
            <a:t>●</a:t>
          </a:r>
          <a:r>
            <a:rPr kumimoji="1" lang="en-US" altLang="ja-JP" sz="800"/>
            <a:t>2021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</a:t>
          </a:r>
          <a:r>
            <a:rPr kumimoji="1" lang="ja-JP" altLang="en-US" sz="800"/>
            <a:t>日から</a:t>
          </a:r>
          <a:r>
            <a:rPr kumimoji="1" lang="en-US" altLang="ja-JP" sz="800"/>
            <a:t>2022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26</a:t>
          </a:r>
          <a:r>
            <a:rPr kumimoji="1" lang="ja-JP" altLang="en-US" sz="800"/>
            <a:t>日までの間に開店の場合</a:t>
          </a:r>
          <a:endParaRPr kumimoji="1" lang="en-US" altLang="ja-JP" sz="800"/>
        </a:p>
        <a:p>
          <a:pPr algn="l"/>
          <a:r>
            <a:rPr kumimoji="1" lang="en-US" altLang="ja-JP" sz="800"/>
            <a:t>A1</a:t>
          </a:r>
          <a:r>
            <a:rPr kumimoji="1" lang="ja-JP" altLang="en-US" sz="800"/>
            <a:t>：開店から</a:t>
          </a:r>
          <a:r>
            <a:rPr kumimoji="1" lang="en-US" altLang="ja-JP" sz="800"/>
            <a:t>2022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26</a:t>
          </a:r>
          <a:r>
            <a:rPr kumimoji="1" lang="ja-JP" altLang="en-US" sz="800"/>
            <a:t>日までの１日当たりの売上高</a:t>
          </a:r>
          <a:endParaRPr kumimoji="1" lang="en-US" altLang="ja-JP" sz="800"/>
        </a:p>
        <a:p>
          <a:pPr algn="l"/>
          <a:r>
            <a:rPr kumimoji="1" lang="en-US" altLang="ja-JP" sz="800"/>
            <a:t>A2</a:t>
          </a:r>
          <a:r>
            <a:rPr kumimoji="1" lang="ja-JP" altLang="en-US" sz="800"/>
            <a:t>：</a:t>
          </a:r>
          <a:r>
            <a:rPr kumimoji="1" lang="en-US" altLang="ja-JP" sz="800"/>
            <a:t>2021</a:t>
          </a:r>
          <a:r>
            <a:rPr kumimoji="1" lang="ja-JP" altLang="en-US" sz="800"/>
            <a:t>年</a:t>
          </a:r>
          <a:r>
            <a:rPr kumimoji="1" lang="en-US" altLang="ja-JP" sz="800"/>
            <a:t>2</a:t>
          </a:r>
          <a:r>
            <a:rPr kumimoji="1" lang="ja-JP" altLang="en-US" sz="800"/>
            <a:t>月から</a:t>
          </a:r>
          <a:r>
            <a:rPr kumimoji="1" lang="en-US" altLang="ja-JP" sz="800"/>
            <a:t>12</a:t>
          </a:r>
          <a:r>
            <a:rPr kumimoji="1" lang="ja-JP" altLang="en-US" sz="800"/>
            <a:t>月までの期間のうちから「任意で選択した月」（その月の１日から月末まで）の</a:t>
          </a:r>
          <a:r>
            <a:rPr kumimoji="1" lang="en-US" altLang="ja-JP" sz="800"/>
            <a:t>1</a:t>
          </a:r>
          <a:r>
            <a:rPr kumimoji="1" lang="ja-JP" altLang="en-US" sz="800"/>
            <a:t>日当たりの売上高</a:t>
          </a:r>
          <a:endParaRPr kumimoji="1" lang="en-US" altLang="ja-JP" sz="800"/>
        </a:p>
        <a:p>
          <a:pPr algn="l"/>
          <a:r>
            <a:rPr kumimoji="1" lang="ja-JP" altLang="en-US" sz="800"/>
            <a:t>●</a:t>
          </a:r>
          <a:r>
            <a:rPr kumimoji="1" lang="en-US" altLang="ja-JP" sz="800"/>
            <a:t>2020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2</a:t>
          </a:r>
          <a:r>
            <a:rPr kumimoji="1" lang="ja-JP" altLang="en-US" sz="800"/>
            <a:t>日から</a:t>
          </a:r>
          <a:r>
            <a:rPr kumimoji="1" lang="en-US" altLang="ja-JP" sz="800"/>
            <a:t>2021</a:t>
          </a:r>
          <a:r>
            <a:rPr kumimoji="1" lang="ja-JP" altLang="en-US" sz="800"/>
            <a:t>年</a:t>
          </a:r>
          <a:r>
            <a:rPr kumimoji="1" lang="en-US" altLang="ja-JP" sz="800"/>
            <a:t>1</a:t>
          </a:r>
          <a:r>
            <a:rPr kumimoji="1" lang="ja-JP" altLang="en-US" sz="800"/>
            <a:t>月</a:t>
          </a:r>
          <a:r>
            <a:rPr kumimoji="1" lang="en-US" altLang="ja-JP" sz="800"/>
            <a:t>1</a:t>
          </a:r>
          <a:r>
            <a:rPr kumimoji="1" lang="ja-JP" altLang="en-US" sz="800"/>
            <a:t>日までの間に開店の場合</a:t>
          </a:r>
          <a:endParaRPr kumimoji="1" lang="en-US" altLang="ja-JP" sz="800"/>
        </a:p>
        <a:p>
          <a:pPr algn="l"/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2020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US" altLang="ja-JP" sz="800">
              <a:effectLst/>
            </a:rPr>
            <a:t>2019</a:t>
          </a:r>
          <a:r>
            <a:rPr lang="ja-JP" altLang="en-US" sz="800">
              <a:effectLst/>
            </a:rPr>
            <a:t>年</a:t>
          </a:r>
          <a:r>
            <a:rPr lang="en-US" altLang="ja-JP" sz="800">
              <a:effectLst/>
            </a:rPr>
            <a:t>1</a:t>
          </a:r>
          <a:r>
            <a:rPr lang="ja-JP" altLang="en-US" sz="800">
              <a:effectLst/>
            </a:rPr>
            <a:t>月</a:t>
          </a:r>
          <a:r>
            <a:rPr lang="en-US" altLang="ja-JP" sz="800">
              <a:effectLst/>
            </a:rPr>
            <a:t>2</a:t>
          </a:r>
          <a:r>
            <a:rPr lang="ja-JP" altLang="en-US" sz="800">
              <a:effectLst/>
            </a:rPr>
            <a:t>日から</a:t>
          </a:r>
          <a:r>
            <a:rPr lang="en-US" altLang="ja-JP" sz="800">
              <a:effectLst/>
            </a:rPr>
            <a:t>2020</a:t>
          </a:r>
          <a:r>
            <a:rPr lang="ja-JP" altLang="en-US" sz="800">
              <a:effectLst/>
            </a:rPr>
            <a:t>年</a:t>
          </a:r>
          <a:r>
            <a:rPr lang="en-US" altLang="ja-JP" sz="800">
              <a:effectLst/>
            </a:rPr>
            <a:t>1</a:t>
          </a:r>
          <a:r>
            <a:rPr lang="ja-JP" altLang="en-US" sz="800">
              <a:effectLst/>
            </a:rPr>
            <a:t>月</a:t>
          </a:r>
          <a:r>
            <a:rPr lang="en-US" altLang="ja-JP" sz="800">
              <a:effectLst/>
            </a:rPr>
            <a:t>1</a:t>
          </a:r>
          <a:r>
            <a:rPr lang="ja-JP" altLang="en-US" sz="800">
              <a:effectLst/>
            </a:rPr>
            <a:t>日までの間に開店の場合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月から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月までの期間のうちから「任意で選択した月」（その月の１日から月末まで）の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日当たりの売上高</a:t>
          </a:r>
          <a:endParaRPr lang="ja-JP" altLang="ja-JP" sz="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70"/>
  <sheetViews>
    <sheetView tabSelected="1" view="pageBreakPreview" topLeftCell="A13" zoomScale="86" zoomScaleNormal="100" zoomScaleSheetLayoutView="86" workbookViewId="0">
      <selection activeCell="B10" sqref="B10:E10"/>
    </sheetView>
  </sheetViews>
  <sheetFormatPr defaultColWidth="2.375" defaultRowHeight="18.75"/>
  <cols>
    <col min="1" max="1" width="2.375" style="1"/>
    <col min="2" max="2" width="2.375" style="1" customWidth="1"/>
    <col min="3" max="22" width="2.375" style="1"/>
    <col min="23" max="23" width="2.375" style="1" customWidth="1"/>
    <col min="24" max="24" width="3.5" style="1" customWidth="1"/>
    <col min="25" max="25" width="5" style="1" customWidth="1"/>
    <col min="26" max="26" width="3.875" style="1" customWidth="1"/>
    <col min="27" max="31" width="2.375" style="1"/>
    <col min="32" max="32" width="3.625" style="1" customWidth="1"/>
    <col min="33" max="33" width="3.875" style="1" customWidth="1"/>
    <col min="34" max="16384" width="2.375" style="1"/>
  </cols>
  <sheetData>
    <row r="1" spans="1:47" s="38" customFormat="1" ht="19.149999999999999" customHeight="1">
      <c r="A1" s="103" t="s">
        <v>34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</row>
    <row r="2" spans="1:47" s="37" customFormat="1" ht="21" customHeight="1">
      <c r="A2" s="105" t="s">
        <v>33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08"/>
      <c r="M2" s="42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</row>
    <row r="3" spans="1:47" s="37" customFormat="1" ht="89.25" customHeight="1" thickBot="1">
      <c r="A3" s="49"/>
      <c r="B3" s="126" t="s">
        <v>68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</row>
    <row r="4" spans="1:47" ht="19.5" thickBot="1">
      <c r="A4" s="110" t="s">
        <v>69</v>
      </c>
      <c r="B4" s="111"/>
      <c r="C4" s="111"/>
      <c r="D4" s="111"/>
      <c r="E4" s="112"/>
      <c r="F4" s="11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5"/>
    </row>
    <row r="5" spans="1:47" s="56" customFormat="1" ht="15.75" customHeight="1" thickBot="1">
      <c r="A5" s="52"/>
      <c r="B5" s="53"/>
      <c r="C5" s="53"/>
      <c r="D5" s="53"/>
      <c r="E5" s="53"/>
      <c r="F5" s="54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47" ht="16.5" customHeight="1" thickBot="1">
      <c r="C6" s="58"/>
    </row>
    <row r="7" spans="1:47" s="56" customFormat="1" ht="13.5" customHeight="1">
      <c r="C7" s="57"/>
    </row>
    <row r="8" spans="1:47" s="14" customFormat="1" ht="15.75">
      <c r="B8" s="44" t="s">
        <v>63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6"/>
    </row>
    <row r="9" spans="1:47" s="14" customFormat="1" ht="10.5" customHeight="1" thickBot="1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1:47" s="14" customFormat="1" ht="16.5" thickBot="1">
      <c r="B10" s="99"/>
      <c r="C10" s="100"/>
      <c r="D10" s="100"/>
      <c r="E10" s="101"/>
      <c r="F10" s="35" t="s">
        <v>28</v>
      </c>
      <c r="G10" s="102" t="s">
        <v>32</v>
      </c>
      <c r="H10" s="102"/>
      <c r="I10" s="34" t="s">
        <v>27</v>
      </c>
      <c r="J10" s="34"/>
      <c r="K10" s="34"/>
      <c r="L10" s="34"/>
      <c r="M10" s="34"/>
      <c r="N10" s="34"/>
      <c r="O10" s="34"/>
      <c r="P10" s="33"/>
      <c r="Q10" s="33"/>
      <c r="R10" s="33"/>
      <c r="S10" s="33"/>
      <c r="T10" s="33"/>
      <c r="U10" s="33"/>
      <c r="V10" s="33"/>
      <c r="W10" s="33"/>
      <c r="X10" s="33"/>
      <c r="Y10" s="116" t="s">
        <v>45</v>
      </c>
      <c r="Z10" s="117"/>
      <c r="AA10" s="117"/>
      <c r="AB10" s="117"/>
      <c r="AC10" s="117"/>
      <c r="AD10" s="117"/>
      <c r="AE10" s="117"/>
      <c r="AF10" s="117"/>
      <c r="AG10" s="117"/>
    </row>
    <row r="11" spans="1:47" s="4" customFormat="1" ht="13.5" thickBot="1">
      <c r="B11" s="12" t="s">
        <v>65</v>
      </c>
      <c r="C11" s="32"/>
      <c r="D11" s="32"/>
      <c r="E11" s="32"/>
      <c r="F11" s="32"/>
      <c r="G11" s="32"/>
      <c r="H11" s="32"/>
      <c r="I11" s="32"/>
      <c r="K11" s="4" t="s">
        <v>37</v>
      </c>
      <c r="O11" s="4" t="s">
        <v>21</v>
      </c>
      <c r="Y11" s="117"/>
      <c r="Z11" s="117"/>
      <c r="AA11" s="117"/>
      <c r="AB11" s="117"/>
      <c r="AC11" s="117"/>
      <c r="AD11" s="117"/>
      <c r="AE11" s="117"/>
      <c r="AF11" s="117"/>
      <c r="AG11" s="117"/>
    </row>
    <row r="12" spans="1:47" ht="19.5" thickBot="1">
      <c r="B12" s="118"/>
      <c r="C12" s="119"/>
      <c r="D12" s="119"/>
      <c r="E12" s="119"/>
      <c r="F12" s="119"/>
      <c r="G12" s="120"/>
      <c r="H12" s="1" t="s">
        <v>31</v>
      </c>
      <c r="J12" s="1" t="s">
        <v>30</v>
      </c>
      <c r="K12" s="121" t="str">
        <f>IF(ISBLANK(B10),"",IF(B10=2020,60,59))</f>
        <v/>
      </c>
      <c r="L12" s="122"/>
      <c r="N12" s="1" t="s">
        <v>29</v>
      </c>
      <c r="O12" s="123" t="str">
        <f>IF(ISBLANK(B12),"",ROUNDUP(B12/K12,0))</f>
        <v/>
      </c>
      <c r="P12" s="124"/>
      <c r="Q12" s="124"/>
      <c r="R12" s="124"/>
      <c r="S12" s="124"/>
      <c r="T12" s="125"/>
      <c r="U12" s="1" t="s">
        <v>1</v>
      </c>
      <c r="Y12" s="117"/>
      <c r="Z12" s="117"/>
      <c r="AA12" s="117"/>
      <c r="AB12" s="117"/>
      <c r="AC12" s="117"/>
      <c r="AD12" s="117"/>
      <c r="AE12" s="117"/>
      <c r="AF12" s="117"/>
      <c r="AG12" s="117"/>
    </row>
    <row r="13" spans="1:47" s="4" customFormat="1" ht="12.75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 t="s">
        <v>36</v>
      </c>
      <c r="P13" s="13"/>
      <c r="Q13" s="13"/>
      <c r="R13" s="13"/>
      <c r="S13" s="13"/>
      <c r="T13" s="13"/>
      <c r="U13" s="13"/>
      <c r="V13" s="13"/>
    </row>
    <row r="14" spans="1:47" ht="3.95" customHeight="1">
      <c r="B14" s="6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0"/>
    </row>
    <row r="15" spans="1:47" s="6" customFormat="1" ht="15.75">
      <c r="B15" s="29"/>
      <c r="C15" s="28" t="s">
        <v>70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27"/>
    </row>
    <row r="16" spans="1:47" s="21" customFormat="1" ht="114.75" customHeight="1">
      <c r="A16" s="22"/>
      <c r="B16" s="25"/>
      <c r="C16" s="26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3"/>
      <c r="AI16" s="22"/>
    </row>
    <row r="17" spans="1:48" s="21" customFormat="1" ht="12" customHeight="1">
      <c r="A17" s="22"/>
      <c r="B17" s="25"/>
      <c r="C17" s="26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3"/>
      <c r="AI17" s="22"/>
    </row>
    <row r="18" spans="1:48" s="21" customFormat="1" ht="34.5" customHeight="1" thickBot="1">
      <c r="A18" s="22"/>
      <c r="B18" s="25"/>
      <c r="C18" s="85" t="s">
        <v>46</v>
      </c>
      <c r="D18" s="85"/>
      <c r="E18" s="85"/>
      <c r="F18" s="24"/>
      <c r="G18" s="24"/>
      <c r="H18" s="86" t="s">
        <v>47</v>
      </c>
      <c r="I18" s="86"/>
      <c r="J18" s="86"/>
      <c r="K18" s="86"/>
      <c r="L18" s="86"/>
      <c r="M18" s="86"/>
      <c r="N18" s="86"/>
      <c r="O18" s="86"/>
      <c r="P18" s="24"/>
      <c r="Q18" s="24"/>
      <c r="R18" s="24"/>
      <c r="S18" s="26"/>
      <c r="T18" s="24"/>
      <c r="U18" s="24"/>
      <c r="V18" s="24"/>
      <c r="W18" s="24"/>
      <c r="X18" s="24"/>
      <c r="Y18" s="24"/>
      <c r="Z18" s="24"/>
      <c r="AA18" s="86" t="s">
        <v>58</v>
      </c>
      <c r="AB18" s="86"/>
      <c r="AC18" s="86"/>
      <c r="AD18" s="86"/>
      <c r="AE18" s="86"/>
      <c r="AF18" s="86"/>
      <c r="AG18" s="86"/>
      <c r="AH18" s="87"/>
      <c r="AI18" s="24"/>
      <c r="AJ18" s="24"/>
      <c r="AK18" s="24"/>
      <c r="AL18" s="24"/>
      <c r="AM18" s="24"/>
      <c r="AN18" s="24"/>
      <c r="AO18" s="24"/>
      <c r="AP18" s="23"/>
      <c r="AQ18" s="22"/>
      <c r="AR18" s="22"/>
      <c r="AS18" s="22"/>
    </row>
    <row r="19" spans="1:48" s="21" customFormat="1" ht="21" customHeight="1" thickBot="1">
      <c r="A19" s="22"/>
      <c r="B19" s="25"/>
      <c r="C19" s="94"/>
      <c r="D19" s="95"/>
      <c r="E19" s="96"/>
      <c r="F19" s="24"/>
      <c r="G19" s="24"/>
      <c r="H19" s="88"/>
      <c r="I19" s="89"/>
      <c r="J19" s="24" t="s">
        <v>28</v>
      </c>
      <c r="K19" s="90"/>
      <c r="L19" s="91"/>
      <c r="M19" s="24" t="s">
        <v>27</v>
      </c>
      <c r="N19" s="90"/>
      <c r="O19" s="91"/>
      <c r="P19" s="24" t="s">
        <v>38</v>
      </c>
      <c r="Q19" s="24" t="s">
        <v>48</v>
      </c>
      <c r="R19" s="92">
        <v>2022</v>
      </c>
      <c r="S19" s="92"/>
      <c r="T19" s="24" t="s">
        <v>28</v>
      </c>
      <c r="U19" s="93">
        <v>1</v>
      </c>
      <c r="V19" s="93"/>
      <c r="W19" s="24" t="s">
        <v>27</v>
      </c>
      <c r="X19" s="39">
        <v>26</v>
      </c>
      <c r="Y19" s="24" t="s">
        <v>38</v>
      </c>
      <c r="Z19" s="24"/>
      <c r="AA19" s="88"/>
      <c r="AB19" s="89"/>
      <c r="AC19" s="24" t="s">
        <v>28</v>
      </c>
      <c r="AD19" s="59" t="s">
        <v>40</v>
      </c>
      <c r="AE19" s="24" t="s">
        <v>27</v>
      </c>
      <c r="AF19" s="24"/>
      <c r="AG19" s="24"/>
      <c r="AH19" s="23"/>
      <c r="AI19" s="24"/>
      <c r="AJ19" s="24"/>
      <c r="AK19" s="24"/>
      <c r="AL19" s="24"/>
      <c r="AM19" s="23"/>
      <c r="AN19" s="24"/>
      <c r="AO19" s="24"/>
      <c r="AP19" s="24"/>
      <c r="AQ19" s="24"/>
      <c r="AR19" s="24"/>
      <c r="AS19" s="23"/>
      <c r="AT19" s="22"/>
      <c r="AU19" s="22"/>
      <c r="AV19" s="22"/>
    </row>
    <row r="20" spans="1:48" s="13" customFormat="1" ht="11.25" customHeight="1">
      <c r="B20" s="20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9"/>
    </row>
    <row r="21" spans="1:48" s="4" customFormat="1" ht="13.5" thickBot="1">
      <c r="B21" s="20"/>
      <c r="C21" s="9" t="s">
        <v>66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 t="s">
        <v>49</v>
      </c>
      <c r="O21" s="9"/>
      <c r="P21" s="9"/>
      <c r="Q21" s="9"/>
      <c r="R21" s="9"/>
      <c r="S21" s="9"/>
      <c r="T21" s="9"/>
      <c r="U21" s="9"/>
      <c r="V21" s="9"/>
      <c r="W21" s="9"/>
      <c r="X21" s="9"/>
      <c r="Y21" s="9" t="s">
        <v>21</v>
      </c>
      <c r="Z21" s="9"/>
      <c r="AA21" s="9"/>
      <c r="AB21" s="9"/>
      <c r="AC21" s="9"/>
      <c r="AD21" s="9"/>
      <c r="AE21" s="9"/>
      <c r="AF21" s="9"/>
      <c r="AG21" s="5"/>
      <c r="AH21" s="17"/>
    </row>
    <row r="22" spans="1:48" ht="24.75" customHeight="1" thickBot="1">
      <c r="B22" s="65"/>
      <c r="C22" s="165"/>
      <c r="D22" s="166"/>
      <c r="E22" s="166"/>
      <c r="F22" s="166"/>
      <c r="G22" s="166"/>
      <c r="H22" s="167"/>
      <c r="I22" s="1" t="s">
        <v>1</v>
      </c>
      <c r="J22" s="131" t="s">
        <v>26</v>
      </c>
      <c r="K22" s="131"/>
      <c r="L22" s="131"/>
      <c r="M22" s="131"/>
      <c r="N22" s="168" t="str">
        <f>IF(C19="","",IF(C19="A1",DATE(R19,U19,X19)-DATE(H19,K19,N19)+1,TEXT(DATE(AA19,AD19+1,1)-1,"dd")))</f>
        <v/>
      </c>
      <c r="O22" s="169"/>
      <c r="P22" s="169"/>
      <c r="Q22" s="169"/>
      <c r="R22" s="169"/>
      <c r="S22" s="170"/>
      <c r="T22" s="1" t="s">
        <v>25</v>
      </c>
      <c r="U22" s="131" t="s">
        <v>24</v>
      </c>
      <c r="V22" s="131"/>
      <c r="W22" s="131"/>
      <c r="X22" s="171"/>
      <c r="Y22" s="172" t="str">
        <f>IF(ISBLANK(C22),"",IF(ISBLANK(N22),"",ROUNDUP(C22/N22,0)))</f>
        <v/>
      </c>
      <c r="Z22" s="173"/>
      <c r="AA22" s="173"/>
      <c r="AB22" s="173"/>
      <c r="AC22" s="173"/>
      <c r="AD22" s="174"/>
      <c r="AE22" s="66" t="s">
        <v>1</v>
      </c>
      <c r="AF22" s="47"/>
      <c r="AG22" s="2"/>
      <c r="AH22" s="18"/>
    </row>
    <row r="23" spans="1:48" s="4" customFormat="1" ht="13.5" customHeight="1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 t="s">
        <v>15</v>
      </c>
      <c r="Z23" s="68"/>
      <c r="AA23" s="68"/>
      <c r="AB23" s="68"/>
      <c r="AC23" s="68"/>
      <c r="AD23" s="68"/>
      <c r="AE23" s="68"/>
      <c r="AF23" s="68"/>
      <c r="AG23" s="40"/>
      <c r="AH23" s="41"/>
    </row>
    <row r="24" spans="1:48" ht="3.75" customHeight="1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</row>
    <row r="25" spans="1:48" s="16" customFormat="1" ht="3" customHeight="1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J25" s="1" t="str">
        <f>IF(AND(O12&lt;&gt;"",Y22&lt;&gt;""),MAX(O12,Y22),IF(O12&lt;&gt;"",O12,IF(Y22&lt;&gt;"",Y22,"")))</f>
        <v/>
      </c>
    </row>
    <row r="26" spans="1:48" s="16" customFormat="1" ht="2.25" customHeight="1" thickBot="1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</row>
    <row r="27" spans="1:48" ht="19.5" thickBot="1">
      <c r="B27" s="15" t="s">
        <v>23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69" t="s">
        <v>22</v>
      </c>
      <c r="AA27" s="139" t="str">
        <f>IF(AJ25="","",IF(AJ25&lt;=75000,30000,""))</f>
        <v/>
      </c>
      <c r="AB27" s="140"/>
      <c r="AC27" s="140"/>
      <c r="AD27" s="140"/>
      <c r="AE27" s="140"/>
      <c r="AF27" s="141"/>
      <c r="AG27" s="1" t="s">
        <v>1</v>
      </c>
    </row>
    <row r="28" spans="1:48">
      <c r="B28" s="15" t="s">
        <v>52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48" s="14" customFormat="1" ht="15.75">
      <c r="B29" s="6"/>
      <c r="C29" s="6"/>
      <c r="D29" s="6" t="s">
        <v>53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70"/>
      <c r="W29" s="71"/>
      <c r="X29" s="71"/>
      <c r="Y29" s="71"/>
      <c r="Z29" s="71"/>
    </row>
    <row r="30" spans="1:48" s="4" customFormat="1" ht="13.5" thickBot="1">
      <c r="B30" s="13"/>
      <c r="C30" s="13"/>
      <c r="D30" s="13" t="s">
        <v>21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 t="s">
        <v>60</v>
      </c>
      <c r="P30" s="13"/>
      <c r="Q30" s="13"/>
      <c r="R30" s="72"/>
      <c r="S30" s="12"/>
      <c r="T30" s="12"/>
      <c r="U30" s="12"/>
      <c r="V30" s="12"/>
      <c r="W30" s="12"/>
      <c r="X30" s="12"/>
      <c r="Y30" s="12"/>
      <c r="Z30" s="12"/>
    </row>
    <row r="31" spans="1:48" ht="19.5" thickBot="1">
      <c r="B31" s="15"/>
      <c r="C31" s="15"/>
      <c r="D31" s="136" t="str">
        <f>IF(AJ25="","",IF(75001&lt;=AJ25,IF(AJ25&lt;=250000,AJ25,""),""))</f>
        <v/>
      </c>
      <c r="E31" s="137"/>
      <c r="F31" s="137"/>
      <c r="G31" s="137"/>
      <c r="H31" s="137"/>
      <c r="I31" s="138"/>
      <c r="J31" s="130" t="s">
        <v>1</v>
      </c>
      <c r="K31" s="131" t="s">
        <v>20</v>
      </c>
      <c r="L31" s="131"/>
      <c r="M31" s="131"/>
      <c r="N31" s="132"/>
      <c r="O31" s="142" t="str">
        <f>IF(AJ25="","",IF(D31&lt;&gt;"",D31*0.4,""))</f>
        <v/>
      </c>
      <c r="P31" s="143"/>
      <c r="Q31" s="143"/>
      <c r="R31" s="143"/>
      <c r="S31" s="143"/>
      <c r="T31" s="144"/>
      <c r="U31" s="15" t="s">
        <v>8</v>
      </c>
      <c r="V31" s="73"/>
      <c r="W31" s="73"/>
      <c r="X31" s="73"/>
      <c r="Y31" s="73"/>
      <c r="Z31" s="74" t="s">
        <v>19</v>
      </c>
      <c r="AA31" s="146" t="str">
        <f>IF(AJ25="","",IF(O31&lt;&gt;"",ROUNDUP(O31,-3),""))</f>
        <v/>
      </c>
      <c r="AB31" s="147"/>
      <c r="AC31" s="147"/>
      <c r="AD31" s="147"/>
      <c r="AE31" s="147"/>
      <c r="AF31" s="148"/>
      <c r="AG31" s="1" t="s">
        <v>1</v>
      </c>
    </row>
    <row r="32" spans="1:48">
      <c r="B32" s="15" t="s">
        <v>18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75" t="s">
        <v>6</v>
      </c>
      <c r="AB32" s="75"/>
      <c r="AC32" s="15"/>
      <c r="AD32" s="15"/>
      <c r="AE32" s="15"/>
      <c r="AF32" s="15"/>
    </row>
    <row r="33" spans="2:33" s="14" customFormat="1" ht="15.75">
      <c r="B33" s="6"/>
      <c r="C33" s="6"/>
      <c r="D33" s="43" t="s">
        <v>50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76"/>
    </row>
    <row r="34" spans="2:33" s="14" customFormat="1" ht="15.75">
      <c r="B34" s="6"/>
      <c r="C34" s="6"/>
      <c r="D34" s="6" t="s">
        <v>39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2:33" s="4" customFormat="1" ht="13.5" thickBot="1">
      <c r="B35" s="13"/>
      <c r="C35" s="13"/>
      <c r="D35" s="13" t="s">
        <v>51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 t="s">
        <v>17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 t="s">
        <v>11</v>
      </c>
      <c r="AA35" s="13"/>
      <c r="AB35" s="13"/>
      <c r="AC35" s="13"/>
      <c r="AD35" s="13"/>
      <c r="AE35" s="13"/>
      <c r="AF35" s="13"/>
    </row>
    <row r="36" spans="2:33" ht="19.5" thickBot="1">
      <c r="B36" s="15"/>
      <c r="C36" s="15"/>
      <c r="D36" s="127"/>
      <c r="E36" s="128"/>
      <c r="F36" s="128"/>
      <c r="G36" s="128"/>
      <c r="H36" s="128"/>
      <c r="I36" s="129"/>
      <c r="J36" s="130" t="s">
        <v>1</v>
      </c>
      <c r="K36" s="131" t="s">
        <v>16</v>
      </c>
      <c r="L36" s="131"/>
      <c r="M36" s="131"/>
      <c r="N36" s="132"/>
      <c r="O36" s="133" t="str">
        <f>IF(AJ25&lt;&gt;"",IF(AA27="",IF(AA31="",IF(ISBLANK(D36),"",ROUNDUP(D36/59,0)),""),""),"")</f>
        <v/>
      </c>
      <c r="P36" s="134"/>
      <c r="Q36" s="134"/>
      <c r="R36" s="134"/>
      <c r="S36" s="134"/>
      <c r="T36" s="135"/>
      <c r="U36" s="1" t="s">
        <v>8</v>
      </c>
      <c r="Z36" s="136" t="str">
        <f>IF(AA27="",IF(AA31="",IF(O36="","",AJ25-O36),""),"")</f>
        <v/>
      </c>
      <c r="AA36" s="137"/>
      <c r="AB36" s="137"/>
      <c r="AC36" s="137"/>
      <c r="AD36" s="137"/>
      <c r="AE36" s="138"/>
      <c r="AF36" s="15" t="s">
        <v>1</v>
      </c>
    </row>
    <row r="37" spans="2:33" s="4" customFormat="1" ht="12.7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 t="s">
        <v>15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 t="s">
        <v>14</v>
      </c>
      <c r="AA37" s="13"/>
      <c r="AB37" s="13"/>
      <c r="AC37" s="13"/>
      <c r="AD37" s="13"/>
      <c r="AE37" s="13"/>
      <c r="AF37" s="13"/>
    </row>
    <row r="38" spans="2:33" ht="19.5" thickBot="1">
      <c r="B38" s="15"/>
      <c r="C38" s="15"/>
      <c r="D38" s="15" t="s">
        <v>13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3"/>
      <c r="Z38" s="13"/>
      <c r="AA38" s="13"/>
      <c r="AB38" s="13"/>
      <c r="AC38" s="13"/>
      <c r="AD38" s="13"/>
      <c r="AE38" s="13"/>
      <c r="AF38" s="13"/>
      <c r="AG38" s="4"/>
    </row>
    <row r="39" spans="2:33" ht="19.5" thickBo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69" t="s">
        <v>12</v>
      </c>
      <c r="AA39" s="139" t="str">
        <f>IF(AND(AA43="対象外",Z36&lt;&gt;""),100000,IF(Z36="","",IF(Z36&lt;=250000,100000,"")))</f>
        <v/>
      </c>
      <c r="AB39" s="140"/>
      <c r="AC39" s="140"/>
      <c r="AD39" s="140"/>
      <c r="AE39" s="140"/>
      <c r="AF39" s="141"/>
      <c r="AG39" s="1" t="s">
        <v>1</v>
      </c>
    </row>
    <row r="40" spans="2:33" ht="24.75" customHeight="1">
      <c r="B40" s="15"/>
      <c r="C40" s="15"/>
      <c r="D40" s="15" t="s">
        <v>67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2:33" s="14" customFormat="1" ht="15.75">
      <c r="B41" s="6"/>
      <c r="C41" s="6"/>
      <c r="D41" s="6"/>
      <c r="E41" s="6"/>
      <c r="F41" s="6" t="s">
        <v>64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70"/>
      <c r="X41" s="70"/>
      <c r="Y41" s="71"/>
      <c r="Z41" s="71"/>
      <c r="AA41" s="71"/>
      <c r="AB41" s="71"/>
      <c r="AC41" s="71"/>
      <c r="AD41" s="71"/>
      <c r="AE41" s="6"/>
      <c r="AF41" s="6"/>
      <c r="AG41" s="6"/>
    </row>
    <row r="42" spans="2:33" s="4" customFormat="1" ht="13.5" thickBot="1">
      <c r="B42" s="13"/>
      <c r="C42" s="13"/>
      <c r="D42" s="13"/>
      <c r="E42" s="13"/>
      <c r="F42" s="13" t="s">
        <v>11</v>
      </c>
      <c r="G42" s="13"/>
      <c r="H42" s="13"/>
      <c r="I42" s="13"/>
      <c r="J42" s="13"/>
      <c r="K42" s="13"/>
      <c r="L42" s="13"/>
      <c r="M42" s="13"/>
      <c r="N42" s="13"/>
      <c r="O42" s="13"/>
      <c r="P42" s="13" t="s">
        <v>60</v>
      </c>
      <c r="Q42" s="13"/>
      <c r="R42" s="13"/>
      <c r="S42" s="72"/>
      <c r="T42" s="12"/>
      <c r="U42" s="12"/>
      <c r="V42" s="12"/>
      <c r="W42" s="12"/>
      <c r="X42" s="12"/>
      <c r="Y42" s="12"/>
      <c r="Z42" s="12"/>
      <c r="AA42" s="12" t="s">
        <v>10</v>
      </c>
      <c r="AB42" s="13"/>
      <c r="AC42" s="13"/>
      <c r="AD42" s="13"/>
      <c r="AE42" s="13"/>
      <c r="AF42" s="13"/>
      <c r="AG42" s="13"/>
    </row>
    <row r="43" spans="2:33" ht="19.5" thickBot="1">
      <c r="B43" s="15"/>
      <c r="C43" s="15"/>
      <c r="D43" s="15"/>
      <c r="E43" s="15"/>
      <c r="F43" s="133" t="str">
        <f>IF(ISBLANK(C6),IF(Z36="","",IF(250000&lt;=Z36,Z36,"")),"対象外")</f>
        <v/>
      </c>
      <c r="G43" s="134"/>
      <c r="H43" s="134"/>
      <c r="I43" s="134"/>
      <c r="J43" s="135"/>
      <c r="K43" s="1" t="s">
        <v>1</v>
      </c>
      <c r="L43" s="131" t="s">
        <v>9</v>
      </c>
      <c r="M43" s="131"/>
      <c r="N43" s="131"/>
      <c r="O43" s="132"/>
      <c r="P43" s="142" t="str">
        <f>IF(F43="対象外",F43,IF(F43="","",F43*0.4))</f>
        <v/>
      </c>
      <c r="Q43" s="143"/>
      <c r="R43" s="143"/>
      <c r="S43" s="143"/>
      <c r="T43" s="143"/>
      <c r="U43" s="144"/>
      <c r="V43" s="1" t="s">
        <v>8</v>
      </c>
      <c r="Z43" s="145" t="s">
        <v>7</v>
      </c>
      <c r="AA43" s="146" t="str">
        <f>IF(F43="対象外",F43,IF(P43="","",IF(200000&lt;P43,200000,ROUNDUP(P43,-3))))</f>
        <v/>
      </c>
      <c r="AB43" s="147"/>
      <c r="AC43" s="147"/>
      <c r="AD43" s="147"/>
      <c r="AE43" s="147"/>
      <c r="AF43" s="148"/>
      <c r="AG43" s="15" t="s">
        <v>1</v>
      </c>
    </row>
    <row r="44" spans="2:33" s="4" customFormat="1" ht="12.7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2" t="s">
        <v>6</v>
      </c>
      <c r="AB44" s="13"/>
      <c r="AC44" s="13"/>
      <c r="AD44" s="13"/>
      <c r="AE44" s="13"/>
      <c r="AF44" s="13"/>
      <c r="AG44" s="13"/>
    </row>
    <row r="45" spans="2:33" s="11" customFormat="1" ht="10.5" customHeight="1" thickBo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77"/>
      <c r="AB45" s="77"/>
      <c r="AC45" s="15"/>
      <c r="AD45" s="15"/>
      <c r="AE45" s="15"/>
      <c r="AF45" s="15"/>
      <c r="AG45" s="15"/>
    </row>
    <row r="46" spans="2:33" ht="3.95" customHeight="1" thickTop="1"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80"/>
      <c r="AG46" s="15"/>
    </row>
    <row r="47" spans="2:33" s="6" customFormat="1" ht="15.75">
      <c r="B47" s="10"/>
      <c r="C47" s="8" t="s">
        <v>62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8"/>
      <c r="AA47" s="8"/>
      <c r="AB47" s="8"/>
      <c r="AC47" s="8"/>
      <c r="AD47" s="8"/>
      <c r="AE47" s="8"/>
      <c r="AF47" s="7"/>
    </row>
    <row r="48" spans="2:33" s="6" customFormat="1" ht="15.75">
      <c r="B48" s="10"/>
      <c r="C48" s="8"/>
      <c r="D48" s="8"/>
      <c r="E48" s="8"/>
      <c r="F48" s="8"/>
      <c r="G48" s="8"/>
      <c r="H48" s="8"/>
      <c r="I48" s="8"/>
      <c r="J48" s="8"/>
      <c r="K48" s="8"/>
      <c r="L48" s="8"/>
      <c r="M48" s="97" t="s">
        <v>61</v>
      </c>
      <c r="N48" s="97"/>
      <c r="O48" s="97"/>
      <c r="P48" s="97"/>
      <c r="Q48" s="97"/>
      <c r="R48" s="97"/>
      <c r="S48" s="8"/>
      <c r="T48" s="8"/>
      <c r="U48" s="8"/>
      <c r="V48" s="8"/>
      <c r="W48" s="8"/>
      <c r="X48" s="8"/>
      <c r="Y48" s="9"/>
      <c r="Z48" s="8"/>
      <c r="AA48" s="8"/>
      <c r="AB48" s="8"/>
      <c r="AC48" s="8"/>
      <c r="AD48" s="8"/>
      <c r="AE48" s="8"/>
      <c r="AF48" s="7"/>
    </row>
    <row r="49" spans="1:33" s="4" customFormat="1" ht="13.5" customHeight="1" thickBot="1">
      <c r="B49" s="81"/>
      <c r="C49" s="9" t="s">
        <v>5</v>
      </c>
      <c r="D49" s="9"/>
      <c r="E49" s="9"/>
      <c r="F49" s="9"/>
      <c r="G49" s="9"/>
      <c r="H49" s="9"/>
      <c r="I49" s="9"/>
      <c r="J49" s="9"/>
      <c r="K49" s="9"/>
      <c r="L49" s="9"/>
      <c r="M49" s="98"/>
      <c r="N49" s="98"/>
      <c r="O49" s="98"/>
      <c r="P49" s="98"/>
      <c r="Q49" s="98"/>
      <c r="R49" s="98"/>
      <c r="S49" s="9"/>
      <c r="T49" s="9"/>
      <c r="U49" s="9"/>
      <c r="V49" s="9" t="s">
        <v>59</v>
      </c>
      <c r="W49" s="60"/>
      <c r="X49" s="60"/>
      <c r="Y49" s="9"/>
      <c r="Z49" s="60"/>
      <c r="AA49" s="60"/>
      <c r="AB49" s="60"/>
      <c r="AC49" s="60"/>
      <c r="AD49" s="60"/>
      <c r="AE49" s="9"/>
      <c r="AF49" s="82"/>
      <c r="AG49" s="13"/>
    </row>
    <row r="50" spans="1:33" ht="22.15" customHeight="1" thickBot="1">
      <c r="B50" s="83"/>
      <c r="C50" s="133" t="str">
        <f>IF(AA27&lt;&gt;"",AA27,IF(AA31&lt;&gt;"",AA31,IF(AA39&lt;&gt;"",AA39,IF(AA43&lt;&gt;"",AA43,""))))</f>
        <v/>
      </c>
      <c r="D50" s="134"/>
      <c r="E50" s="134"/>
      <c r="F50" s="134"/>
      <c r="G50" s="134"/>
      <c r="H50" s="135"/>
      <c r="I50" s="1" t="s">
        <v>4</v>
      </c>
      <c r="M50" s="149"/>
      <c r="N50" s="150"/>
      <c r="O50" s="150"/>
      <c r="P50" s="150"/>
      <c r="Q50" s="150"/>
      <c r="R50" s="151"/>
      <c r="S50" s="1" t="s">
        <v>3</v>
      </c>
      <c r="V50" s="152" t="str">
        <f>IF(C50&lt;&gt;"",IF(ISBLANK(M50),"",C50*M50),"")</f>
        <v/>
      </c>
      <c r="W50" s="153" t="str">
        <f>IF(ISBLANK(M50),"",C50*M50)</f>
        <v/>
      </c>
      <c r="X50" s="153"/>
      <c r="Y50" s="153"/>
      <c r="Z50" s="153"/>
      <c r="AA50" s="153"/>
      <c r="AB50" s="153"/>
      <c r="AC50" s="153"/>
      <c r="AD50" s="61"/>
      <c r="AE50" s="47" t="s">
        <v>1</v>
      </c>
      <c r="AF50" s="84"/>
      <c r="AG50" s="15"/>
    </row>
    <row r="51" spans="1:33" ht="18.600000000000001" customHeight="1">
      <c r="B51" s="83"/>
      <c r="C51" s="154"/>
      <c r="D51" s="154"/>
      <c r="E51" s="154"/>
      <c r="F51" s="154"/>
      <c r="G51" s="154"/>
      <c r="H51" s="154"/>
      <c r="M51" s="155"/>
      <c r="N51" s="155"/>
      <c r="O51" s="155"/>
      <c r="P51" s="155"/>
      <c r="Q51" s="155"/>
      <c r="R51" s="155"/>
      <c r="V51" s="156"/>
      <c r="W51" s="156"/>
      <c r="X51" s="156"/>
      <c r="Y51" s="156"/>
      <c r="Z51" s="156"/>
      <c r="AA51" s="156"/>
      <c r="AB51" s="156"/>
      <c r="AC51" s="156"/>
      <c r="AD51" s="60"/>
      <c r="AE51" s="47"/>
      <c r="AF51" s="84"/>
      <c r="AG51" s="15"/>
    </row>
    <row r="52" spans="1:33" ht="12.6" customHeight="1">
      <c r="B52" s="83"/>
      <c r="C52" s="157" t="s">
        <v>56</v>
      </c>
      <c r="D52" s="154"/>
      <c r="E52" s="154"/>
      <c r="F52" s="154"/>
      <c r="G52" s="154"/>
      <c r="H52" s="154"/>
      <c r="M52" s="155"/>
      <c r="N52" s="155"/>
      <c r="O52" s="155"/>
      <c r="P52" s="155"/>
      <c r="Q52" s="155"/>
      <c r="R52" s="155"/>
      <c r="V52" s="156"/>
      <c r="W52" s="156"/>
      <c r="X52" s="156"/>
      <c r="Y52" s="156"/>
      <c r="Z52" s="156"/>
      <c r="AA52" s="156"/>
      <c r="AB52" s="156"/>
      <c r="AC52" s="156"/>
      <c r="AD52" s="60"/>
      <c r="AE52" s="47"/>
      <c r="AF52" s="84"/>
      <c r="AG52" s="15"/>
    </row>
    <row r="53" spans="1:33" ht="15" customHeight="1" thickBot="1">
      <c r="B53" s="83"/>
      <c r="C53" s="158" t="s">
        <v>57</v>
      </c>
      <c r="D53" s="154"/>
      <c r="E53" s="154"/>
      <c r="F53" s="154"/>
      <c r="G53" s="154"/>
      <c r="H53" s="154"/>
      <c r="M53" s="159" t="s">
        <v>54</v>
      </c>
      <c r="N53" s="160"/>
      <c r="O53" s="160"/>
      <c r="P53" s="160"/>
      <c r="Q53" s="160"/>
      <c r="R53" s="160"/>
      <c r="S53" s="4"/>
      <c r="T53" s="4"/>
      <c r="U53" s="4"/>
      <c r="V53" s="4" t="s">
        <v>55</v>
      </c>
      <c r="W53" s="156"/>
      <c r="X53" s="156"/>
      <c r="Y53" s="4"/>
      <c r="Z53" s="156"/>
      <c r="AA53" s="156"/>
      <c r="AB53" s="156"/>
      <c r="AC53" s="156"/>
      <c r="AD53" s="60"/>
      <c r="AE53" s="9"/>
      <c r="AF53" s="84"/>
      <c r="AG53" s="15"/>
    </row>
    <row r="54" spans="1:33" ht="22.9" customHeight="1" thickBot="1">
      <c r="B54" s="83"/>
      <c r="C54" s="133" t="str">
        <f>IF(ISBLANK(C6),"",W50)</f>
        <v/>
      </c>
      <c r="D54" s="134"/>
      <c r="E54" s="134"/>
      <c r="F54" s="134"/>
      <c r="G54" s="134"/>
      <c r="H54" s="135"/>
      <c r="I54" s="1" t="s">
        <v>71</v>
      </c>
      <c r="M54" s="161">
        <v>350000</v>
      </c>
      <c r="N54" s="162"/>
      <c r="O54" s="162"/>
      <c r="P54" s="162"/>
      <c r="Q54" s="162"/>
      <c r="R54" s="163"/>
      <c r="S54" s="1" t="s">
        <v>2</v>
      </c>
      <c r="V54" s="164"/>
      <c r="W54" s="153" t="str">
        <f>IF(C54="","",C54-M54)</f>
        <v/>
      </c>
      <c r="X54" s="153"/>
      <c r="Y54" s="153"/>
      <c r="Z54" s="153"/>
      <c r="AA54" s="153"/>
      <c r="AB54" s="153"/>
      <c r="AC54" s="153"/>
      <c r="AD54" s="61"/>
      <c r="AE54" s="47" t="s">
        <v>1</v>
      </c>
      <c r="AF54" s="84"/>
      <c r="AG54" s="15"/>
    </row>
    <row r="55" spans="1:33" ht="13.5" customHeight="1" thickBot="1">
      <c r="B55" s="3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1"/>
    </row>
    <row r="56" spans="1:33" ht="19.5" thickTop="1">
      <c r="C56" s="2"/>
      <c r="D56" s="2"/>
      <c r="E56" s="2"/>
      <c r="F56" s="2"/>
      <c r="G56" s="2"/>
      <c r="H56" s="2"/>
      <c r="M56" s="2"/>
      <c r="N56" s="2"/>
      <c r="O56" s="2"/>
      <c r="P56" s="2"/>
      <c r="Q56" s="2"/>
      <c r="R56" s="2"/>
      <c r="Y56" s="2"/>
      <c r="Z56" s="2"/>
      <c r="AA56" s="2"/>
      <c r="AB56" s="2"/>
      <c r="AC56" s="2"/>
      <c r="AD56" s="2"/>
    </row>
    <row r="59" spans="1:33">
      <c r="A59" s="1" t="s">
        <v>41</v>
      </c>
      <c r="B59" s="1">
        <v>2019</v>
      </c>
      <c r="D59" s="1" t="s">
        <v>35</v>
      </c>
    </row>
    <row r="60" spans="1:33">
      <c r="A60" s="1" t="s">
        <v>42</v>
      </c>
      <c r="B60" s="1">
        <v>2020</v>
      </c>
      <c r="C60" s="1">
        <v>3</v>
      </c>
    </row>
    <row r="61" spans="1:33">
      <c r="A61" s="1" t="s">
        <v>43</v>
      </c>
      <c r="B61" s="1">
        <v>2021</v>
      </c>
      <c r="C61" s="1">
        <v>4</v>
      </c>
    </row>
    <row r="62" spans="1:33">
      <c r="A62" s="1" t="s">
        <v>44</v>
      </c>
      <c r="C62" s="1">
        <v>5</v>
      </c>
    </row>
    <row r="63" spans="1:33">
      <c r="B63" s="1">
        <v>2021</v>
      </c>
      <c r="C63" s="1">
        <v>6</v>
      </c>
    </row>
    <row r="64" spans="1:33">
      <c r="B64" s="1">
        <v>2022</v>
      </c>
      <c r="C64" s="1">
        <v>7</v>
      </c>
    </row>
    <row r="65" spans="3:3">
      <c r="C65" s="1">
        <v>8</v>
      </c>
    </row>
    <row r="66" spans="3:3">
      <c r="C66" s="1">
        <v>9</v>
      </c>
    </row>
    <row r="67" spans="3:3">
      <c r="C67" s="1">
        <v>10</v>
      </c>
    </row>
    <row r="68" spans="3:3">
      <c r="C68" s="1">
        <v>11</v>
      </c>
    </row>
    <row r="69" spans="3:3">
      <c r="C69" s="1">
        <v>12</v>
      </c>
    </row>
    <row r="70" spans="3:3">
      <c r="C70" s="1" t="s">
        <v>0</v>
      </c>
    </row>
  </sheetData>
  <mergeCells count="48">
    <mergeCell ref="B10:E10"/>
    <mergeCell ref="G10:H10"/>
    <mergeCell ref="A1:AI1"/>
    <mergeCell ref="A2:L2"/>
    <mergeCell ref="AK2:AU2"/>
    <mergeCell ref="A4:E4"/>
    <mergeCell ref="F4:X4"/>
    <mergeCell ref="Y10:AG12"/>
    <mergeCell ref="B12:G12"/>
    <mergeCell ref="K12:L12"/>
    <mergeCell ref="O12:T12"/>
    <mergeCell ref="B3:AG3"/>
    <mergeCell ref="U22:W22"/>
    <mergeCell ref="Y22:AD22"/>
    <mergeCell ref="D31:I31"/>
    <mergeCell ref="K31:N31"/>
    <mergeCell ref="O31:T31"/>
    <mergeCell ref="AA31:AF31"/>
    <mergeCell ref="AA27:AF27"/>
    <mergeCell ref="C22:H22"/>
    <mergeCell ref="J22:M22"/>
    <mergeCell ref="N22:S22"/>
    <mergeCell ref="C54:H54"/>
    <mergeCell ref="M54:R54"/>
    <mergeCell ref="W54:AC54"/>
    <mergeCell ref="O36:T36"/>
    <mergeCell ref="Z36:AE36"/>
    <mergeCell ref="AA39:AF39"/>
    <mergeCell ref="C50:H50"/>
    <mergeCell ref="M50:R50"/>
    <mergeCell ref="W50:AC50"/>
    <mergeCell ref="F43:J43"/>
    <mergeCell ref="L43:O43"/>
    <mergeCell ref="P43:U43"/>
    <mergeCell ref="AA43:AF43"/>
    <mergeCell ref="D36:I36"/>
    <mergeCell ref="K36:N36"/>
    <mergeCell ref="M48:R49"/>
    <mergeCell ref="C18:E18"/>
    <mergeCell ref="H18:O18"/>
    <mergeCell ref="AA18:AH18"/>
    <mergeCell ref="H19:I19"/>
    <mergeCell ref="K19:L19"/>
    <mergeCell ref="N19:O19"/>
    <mergeCell ref="R19:S19"/>
    <mergeCell ref="U19:V19"/>
    <mergeCell ref="AA19:AB19"/>
    <mergeCell ref="C19:E19"/>
  </mergeCells>
  <phoneticPr fontId="4"/>
  <dataValidations count="6">
    <dataValidation type="list" allowBlank="1" showInputMessage="1" showErrorMessage="1" sqref="B10:E10 AA19:AB19" xr:uid="{00000000-0002-0000-0000-000000000000}">
      <formula1>$B$59:$B$62</formula1>
    </dataValidation>
    <dataValidation type="list" allowBlank="1" showInputMessage="1" showErrorMessage="1" sqref="C6:C7" xr:uid="{00000000-0002-0000-0000-000001000000}">
      <formula1>$D$59:$D$60</formula1>
    </dataValidation>
    <dataValidation showInputMessage="1" showErrorMessage="1" sqref="U19 AD19" xr:uid="{00000000-0002-0000-0000-000002000000}"/>
    <dataValidation type="list" showInputMessage="1" showErrorMessage="1" sqref="C19:E19" xr:uid="{00000000-0002-0000-0000-000003000000}">
      <formula1>$A$59:$A$63</formula1>
    </dataValidation>
    <dataValidation type="whole" allowBlank="1" showInputMessage="1" showErrorMessage="1" sqref="M50:R50" xr:uid="{5CEEB1C4-8E00-473E-830D-7AECBD42B591}">
      <formula1>23</formula1>
      <formula2>25</formula2>
    </dataValidation>
    <dataValidation type="list" allowBlank="1" showInputMessage="1" showErrorMessage="1" sqref="H19:I19" xr:uid="{F0B35301-7A70-465E-8BEE-1FA5A650089A}">
      <formula1>$B$63:$B$65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77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中小B</vt:lpstr>
      <vt:lpstr>中小B!Print_Area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齊藤＿遼</dc:creator>
  <cp:lastModifiedBy>Administrator</cp:lastModifiedBy>
  <cp:lastPrinted>2022-02-16T09:41:43Z</cp:lastPrinted>
  <dcterms:created xsi:type="dcterms:W3CDTF">2022-02-03T13:39:11Z</dcterms:created>
  <dcterms:modified xsi:type="dcterms:W3CDTF">2022-02-22T04:37:42Z</dcterms:modified>
</cp:coreProperties>
</file>