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307-0321本申請\"/>
    </mc:Choice>
  </mc:AlternateContent>
  <xr:revisionPtr revIDLastSave="0" documentId="13_ncr:1_{062FC560-7338-46DE-B67F-D0EE276A1403}" xr6:coauthVersionLast="44" xr6:coauthVersionMax="44" xr10:uidLastSave="{00000000-0000-0000-0000-000000000000}"/>
  <bookViews>
    <workbookView xWindow="-14715" yWindow="1170" windowWidth="13200" windowHeight="12540" xr2:uid="{00000000-000D-0000-FFFF-FFFF00000000}"/>
  </bookViews>
  <sheets>
    <sheet name="中小B" sheetId="1" r:id="rId1"/>
  </sheets>
  <definedNames>
    <definedName name="_xlnm.Print_Area" localSheetId="0">中小B!$A$1:$AI$51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1" l="1"/>
  <c r="O10" i="1" l="1"/>
  <c r="Y20" i="1"/>
  <c r="AJ23" i="1" l="1"/>
  <c r="AA25" i="1" l="1"/>
  <c r="D29" i="1"/>
  <c r="O29" i="1" s="1"/>
  <c r="AA29" i="1" s="1"/>
  <c r="S34" i="1" l="1"/>
  <c r="AA34" i="1" s="1"/>
  <c r="AA39" i="1" l="1"/>
  <c r="F43" i="1"/>
  <c r="P43" i="1" s="1"/>
  <c r="AA43" i="1" s="1"/>
  <c r="C50" i="1" l="1"/>
  <c r="W50" i="1" s="1"/>
  <c r="V50" i="1" l="1"/>
</calcChain>
</file>

<file path=xl/sharedStrings.xml><?xml version="1.0" encoding="utf-8"?>
<sst xmlns="http://schemas.openxmlformats.org/spreadsheetml/2006/main" count="91" uniqueCount="66">
  <si>
    <t>　</t>
    <phoneticPr fontId="4"/>
  </si>
  <si>
    <t>円</t>
    <rPh sb="0" eb="1">
      <t>エン</t>
    </rPh>
    <phoneticPr fontId="5"/>
  </si>
  <si>
    <t>日　＝</t>
    <rPh sb="0" eb="1">
      <t>ニチ</t>
    </rPh>
    <phoneticPr fontId="5"/>
  </si>
  <si>
    <t>円　×</t>
    <rPh sb="0" eb="1">
      <t>エン</t>
    </rPh>
    <phoneticPr fontId="5"/>
  </si>
  <si>
    <t>【A】～【D】の該当金額</t>
    <rPh sb="8" eb="10">
      <t>ガイトウ</t>
    </rPh>
    <rPh sb="10" eb="12">
      <t>キンガク</t>
    </rPh>
    <phoneticPr fontId="5"/>
  </si>
  <si>
    <t>※千円未満は切り上げ</t>
    <rPh sb="1" eb="5">
      <t>センエンミマン</t>
    </rPh>
    <phoneticPr fontId="5"/>
  </si>
  <si>
    <t>【D】</t>
    <phoneticPr fontId="5"/>
  </si>
  <si>
    <t>円　⇒</t>
    <rPh sb="0" eb="1">
      <t>エン</t>
    </rPh>
    <phoneticPr fontId="5"/>
  </si>
  <si>
    <t>×０．４＝</t>
  </si>
  <si>
    <t>支援金額…④</t>
    <rPh sb="0" eb="4">
      <t>シエンキンガク</t>
    </rPh>
    <phoneticPr fontId="5"/>
  </si>
  <si>
    <t>1日当たりの減少額…③</t>
    <rPh sb="1" eb="2">
      <t>ニチ</t>
    </rPh>
    <rPh sb="2" eb="3">
      <t>ア</t>
    </rPh>
    <rPh sb="6" eb="9">
      <t>ゲンショウガク</t>
    </rPh>
    <phoneticPr fontId="5"/>
  </si>
  <si>
    <t>【C】</t>
    <phoneticPr fontId="5"/>
  </si>
  <si>
    <t>◆減少額が250,000円以下の場合…１日当たりの支援金額【C】100,000円（定額）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5"/>
  </si>
  <si>
    <t>※③＝①－②</t>
    <phoneticPr fontId="5"/>
  </si>
  <si>
    <t>※小数点以下切り上げ</t>
    <phoneticPr fontId="5"/>
  </si>
  <si>
    <t>1日当たりの売上高…②</t>
    <rPh sb="1" eb="2">
      <t>ニチ</t>
    </rPh>
    <rPh sb="2" eb="3">
      <t>ア</t>
    </rPh>
    <rPh sb="6" eb="9">
      <t>ウリアゲダカ</t>
    </rPh>
    <phoneticPr fontId="5"/>
  </si>
  <si>
    <t>●250,001円以上の場合</t>
    <rPh sb="8" eb="9">
      <t>エン</t>
    </rPh>
    <rPh sb="9" eb="11">
      <t>イジョウ</t>
    </rPh>
    <rPh sb="12" eb="14">
      <t>バアイ</t>
    </rPh>
    <phoneticPr fontId="5"/>
  </si>
  <si>
    <t>【B】</t>
    <phoneticPr fontId="5"/>
  </si>
  <si>
    <t>×０．４＝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</si>
  <si>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5"/>
  </si>
  <si>
    <t>【A】</t>
    <phoneticPr fontId="5"/>
  </si>
  <si>
    <t>●75,000円以下の場合…１日当たりの支援金額【A】30,000円（定額）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5"/>
  </si>
  <si>
    <t>＝</t>
    <phoneticPr fontId="5"/>
  </si>
  <si>
    <t>日</t>
    <rPh sb="0" eb="1">
      <t>ニチ</t>
    </rPh>
    <phoneticPr fontId="5"/>
  </si>
  <si>
    <t>÷</t>
    <phoneticPr fontId="5"/>
  </si>
  <si>
    <t>月</t>
    <rPh sb="0" eb="1">
      <t>ツキ</t>
    </rPh>
    <phoneticPr fontId="4"/>
  </si>
  <si>
    <t>年</t>
    <rPh sb="0" eb="1">
      <t>ネン</t>
    </rPh>
    <phoneticPr fontId="4"/>
  </si>
  <si>
    <t>＝</t>
    <phoneticPr fontId="4"/>
  </si>
  <si>
    <t>÷</t>
    <phoneticPr fontId="4"/>
  </si>
  <si>
    <r>
      <t>円</t>
    </r>
    <r>
      <rPr>
        <sz val="11"/>
        <rFont val="游ゴシック"/>
        <family val="3"/>
        <charset val="128"/>
      </rPr>
      <t/>
    </r>
    <rPh sb="0" eb="1">
      <t>エン</t>
    </rPh>
    <phoneticPr fontId="5"/>
  </si>
  <si>
    <t>中小企業・個人事業者</t>
    <rPh sb="0" eb="4">
      <t>チュウショウキギョウ</t>
    </rPh>
    <rPh sb="5" eb="10">
      <t>コジンジギョウシャ</t>
    </rPh>
    <phoneticPr fontId="5"/>
  </si>
  <si>
    <t>○</t>
    <phoneticPr fontId="4"/>
  </si>
  <si>
    <t>小数点以下切り上げ</t>
    <phoneticPr fontId="5"/>
  </si>
  <si>
    <t>日</t>
    <rPh sb="0" eb="1">
      <t>ニチ</t>
    </rPh>
    <phoneticPr fontId="4"/>
  </si>
  <si>
    <t>A1</t>
    <phoneticPr fontId="4"/>
  </si>
  <si>
    <t>A2</t>
    <phoneticPr fontId="4"/>
  </si>
  <si>
    <t>B1</t>
    <phoneticPr fontId="4"/>
  </si>
  <si>
    <t>C1</t>
    <phoneticPr fontId="4"/>
  </si>
  <si>
    <t>Ａ1～Ｃ1
から選択</t>
    <rPh sb="8" eb="10">
      <t>センタク</t>
    </rPh>
    <phoneticPr fontId="4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</si>
  <si>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4"/>
  </si>
  <si>
    <t>~</t>
    <phoneticPr fontId="4"/>
  </si>
  <si>
    <t>暦日数</t>
    <rPh sb="0" eb="1">
      <t>コヨミ</t>
    </rPh>
    <rPh sb="1" eb="3">
      <t>ニッスウ</t>
    </rPh>
    <phoneticPr fontId="5"/>
  </si>
  <si>
    <t>●75,001円以上、250,000円以下の場合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5"/>
  </si>
  <si>
    <t>1日当たりの売上高に0.4をかけて1日当たりの支援金額【B】を算出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5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</si>
  <si>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4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</si>
  <si>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5"/>
  </si>
  <si>
    <t>1日当たりの支援金額　</t>
    <rPh sb="1" eb="2">
      <t>ニチ</t>
    </rPh>
    <rPh sb="2" eb="3">
      <t>ア</t>
    </rPh>
    <rPh sb="6" eb="10">
      <t>シエンキンガク</t>
    </rPh>
    <phoneticPr fontId="5"/>
  </si>
  <si>
    <t>支援金額算出</t>
    <rPh sb="0" eb="2">
      <t>シエン</t>
    </rPh>
    <rPh sb="2" eb="4">
      <t>キンガク</t>
    </rPh>
    <rPh sb="4" eb="6">
      <t>サンシュツ</t>
    </rPh>
    <phoneticPr fontId="5"/>
  </si>
  <si>
    <t>1日当たりの減少額③に0.4をかけて1日当たりの支援金額を算出(上限20万円)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4">
      <t>ジョウゲン</t>
    </rPh>
    <rPh sb="36" eb="38">
      <t>マンエン</t>
    </rPh>
    <phoneticPr fontId="5"/>
  </si>
  <si>
    <t>上記期間の売上高</t>
    <rPh sb="0" eb="2">
      <t>ジョウキ</t>
    </rPh>
    <rPh sb="2" eb="4">
      <t>キカン</t>
    </rPh>
    <rPh sb="7" eb="8">
      <t>タカ</t>
    </rPh>
    <phoneticPr fontId="5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</si>
  <si>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5"/>
  </si>
  <si>
    <t>◆減少額が250,001円以上の場合（早期給付受給者は対象外）</t>
    <rPh sb="1" eb="4">
      <t>ゲンショウガク</t>
    </rPh>
    <rPh sb="13" eb="15">
      <t>イジョウ</t>
    </rPh>
    <rPh sb="16" eb="18">
      <t>バアイ</t>
    </rPh>
    <phoneticPr fontId="5"/>
  </si>
  <si>
    <t>施設（店舗）名</t>
    <rPh sb="0" eb="2">
      <t>シセツ</t>
    </rPh>
    <rPh sb="3" eb="5">
      <t>テンポ</t>
    </rPh>
    <rPh sb="6" eb="7">
      <t>メイ</t>
    </rPh>
    <phoneticPr fontId="5"/>
  </si>
  <si>
    <t>日＝</t>
    <rPh sb="0" eb="1">
      <t>ニチ</t>
    </rPh>
    <phoneticPr fontId="4"/>
  </si>
  <si>
    <r>
      <rPr>
        <u/>
        <sz val="16"/>
        <color theme="1"/>
        <rFont val="HGS創英角ﾎﾟｯﾌﾟ体"/>
        <family val="3"/>
        <charset val="128"/>
      </rPr>
      <t>認証店B、非認証店</t>
    </r>
    <r>
      <rPr>
        <b/>
        <sz val="12"/>
        <color theme="1"/>
        <rFont val="游ゴシック"/>
        <family val="3"/>
        <charset val="128"/>
      </rPr>
      <t>（20時までの営業時短（酒類提供停止））又は
要請期間中に第三者認証を取得し、認証日から認証店B</t>
    </r>
    <r>
      <rPr>
        <b/>
        <sz val="10"/>
        <color theme="1"/>
        <rFont val="游ゴシック"/>
        <family val="3"/>
        <charset val="128"/>
      </rPr>
      <t>※１</t>
    </r>
    <r>
      <rPr>
        <b/>
        <sz val="12"/>
        <color theme="1"/>
        <rFont val="游ゴシック"/>
        <family val="3"/>
        <charset val="128"/>
      </rPr>
      <t xml:space="preserve">として営業した場合
</t>
    </r>
    <r>
      <rPr>
        <u/>
        <sz val="12"/>
        <color theme="1"/>
        <rFont val="游ゴシック"/>
        <family val="3"/>
        <charset val="128"/>
      </rPr>
      <t>注意）要請期間中に第三者認証を取得し、認証日から認証店A</t>
    </r>
    <r>
      <rPr>
        <u/>
        <sz val="10"/>
        <color theme="1"/>
        <rFont val="游ゴシック"/>
        <family val="3"/>
        <charset val="128"/>
      </rPr>
      <t>※2</t>
    </r>
    <r>
      <rPr>
        <u/>
        <sz val="12"/>
        <color theme="1"/>
        <rFont val="游ゴシック"/>
        <family val="3"/>
        <charset val="128"/>
      </rPr>
      <t>として営業した場合は
様式1-3-ウを使用してください。</t>
    </r>
    <r>
      <rPr>
        <b/>
        <sz val="12"/>
        <color theme="1"/>
        <rFont val="游ゴシック"/>
        <family val="3"/>
        <charset val="128"/>
      </rPr>
      <t xml:space="preserve">
</t>
    </r>
    <r>
      <rPr>
        <sz val="8"/>
        <color theme="1"/>
        <rFont val="游ゴシック"/>
        <family val="3"/>
        <charset val="128"/>
      </rPr>
      <t>※1:20時までの営業時短（酒類提供停止） ※2:21時までの営業時短（酒類提供11～20時まで）</t>
    </r>
    <rPh sb="5" eb="6">
      <t>ヒ</t>
    </rPh>
    <rPh sb="6" eb="9">
      <t>ニンショウテン</t>
    </rPh>
    <rPh sb="12" eb="13">
      <t>ジ</t>
    </rPh>
    <rPh sb="16" eb="18">
      <t>エイギョウ</t>
    </rPh>
    <rPh sb="18" eb="20">
      <t>ジタン</t>
    </rPh>
    <rPh sb="21" eb="22">
      <t>サケ</t>
    </rPh>
    <rPh sb="22" eb="23">
      <t>ルイ</t>
    </rPh>
    <rPh sb="23" eb="25">
      <t>テイキョウ</t>
    </rPh>
    <rPh sb="25" eb="27">
      <t>テイシ</t>
    </rPh>
    <rPh sb="29" eb="30">
      <t>マタ</t>
    </rPh>
    <rPh sb="72" eb="74">
      <t>ヨウセイ</t>
    </rPh>
    <rPh sb="74" eb="77">
      <t>キカンチュウ</t>
    </rPh>
    <rPh sb="78" eb="81">
      <t>ダイサンシャ</t>
    </rPh>
    <rPh sb="81" eb="83">
      <t>ニンショウ</t>
    </rPh>
    <rPh sb="84" eb="86">
      <t>シュトク</t>
    </rPh>
    <rPh sb="88" eb="90">
      <t>ニンショウ</t>
    </rPh>
    <rPh sb="90" eb="91">
      <t>ビ</t>
    </rPh>
    <rPh sb="102" eb="104">
      <t>エイギョウ</t>
    </rPh>
    <phoneticPr fontId="4"/>
  </si>
  <si>
    <t xml:space="preserve">÷ </t>
    <phoneticPr fontId="5"/>
  </si>
  <si>
    <t>暦日数★</t>
    <rPh sb="0" eb="1">
      <t>レキ</t>
    </rPh>
    <rPh sb="1" eb="3">
      <t>ニッスウ</t>
    </rPh>
    <phoneticPr fontId="4"/>
  </si>
  <si>
    <t>まん延防止等重点措置協力支援金（飲食店等）【令和４年３月分】申請書【協力支援金額の計算手順】</t>
    <rPh sb="34" eb="38">
      <t>キョウリョクシエン</t>
    </rPh>
    <rPh sb="38" eb="40">
      <t>キンガク</t>
    </rPh>
    <rPh sb="41" eb="43">
      <t>ケイサン</t>
    </rPh>
    <rPh sb="43" eb="45">
      <t>テジュン</t>
    </rPh>
    <phoneticPr fontId="5"/>
  </si>
  <si>
    <t>★開店日が2022年3月1日以前→31日　2022年3月2日以降→開店日から3月31日までの暦日数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4"/>
  </si>
  <si>
    <t>☆2019年3月2日以降に営業を始めた施設（店舗）は次の計算式により、1日当たりの売上高①を計算することも可能です。</t>
    <rPh sb="5" eb="6">
      <t>ネン</t>
    </rPh>
    <rPh sb="7" eb="8">
      <t>ガツ</t>
    </rPh>
    <rPh sb="9" eb="10">
      <t>ニチ</t>
    </rPh>
    <rPh sb="10" eb="12">
      <t>イコウ</t>
    </rPh>
    <phoneticPr fontId="5"/>
  </si>
  <si>
    <t>3月</t>
    <rPh sb="1" eb="2">
      <t>ツキ</t>
    </rPh>
    <phoneticPr fontId="4"/>
  </si>
  <si>
    <t>2019年、2020年又は2021年の3月の1日当たりの飲食業の売上高（消費税及び地方消費税を除く）を計算してください。</t>
    <phoneticPr fontId="5"/>
  </si>
  <si>
    <t>暦日数</t>
    <rPh sb="0" eb="1">
      <t>コヨミ</t>
    </rPh>
    <rPh sb="1" eb="3">
      <t>ニッスウ</t>
    </rPh>
    <phoneticPr fontId="4"/>
  </si>
  <si>
    <t>１日あたりの売上高①と比較して、2022年の3月の1日当たりの売上高の減少額が250,000円以下ですか？</t>
    <phoneticPr fontId="5"/>
  </si>
  <si>
    <t>2022年の3月の1日当たりの飲食業の売上高を計算してください。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5"/>
  </si>
  <si>
    <t>2022年の3月の売上高</t>
    <rPh sb="11" eb="12">
      <t>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</si>
</sst>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_ "/>
    <numFmt numFmtId="179" formatCode="0_);[Red]\(0\)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6"/>
      <color theme="1"/>
      <name val="Meiryo UI"/>
      <family val="2"/>
      <charset val="128"/>
    </font>
    <font>
      <b/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ＤＦ特太ゴシック体"/>
      <family val="3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b/>
      <sz val="12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b/>
      <sz val="9"/>
      <color theme="1"/>
      <name val="游ゴシック"/>
      <family val="3"/>
      <charset val="128"/>
    </font>
    <font>
      <sz val="14"/>
      <color theme="0"/>
      <name val="Meiryo UI"/>
      <family val="2"/>
      <charset val="128"/>
    </font>
    <font>
      <u/>
      <sz val="16"/>
      <color theme="1"/>
      <name val="HGS創英角ﾎﾟｯﾌﾟ体"/>
      <family val="3"/>
      <charset val="128"/>
    </font>
    <font>
      <b/>
      <sz val="9"/>
      <color theme="1"/>
      <name val="Meiryo UI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8" xfId="2" applyFont="1" applyBorder="1">
      <alignment vertical="center"/>
    </xf>
    <xf numFmtId="0" fontId="3" fillId="0" borderId="7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176" fontId="8" fillId="0" borderId="4" xfId="2" applyNumberFormat="1" applyFont="1" applyBorder="1" applyAlignment="1">
      <alignment vertical="center"/>
    </xf>
    <xf numFmtId="0" fontId="9" fillId="0" borderId="0" xfId="2" applyFont="1">
      <alignment vertical="center"/>
    </xf>
    <xf numFmtId="0" fontId="9" fillId="0" borderId="7" xfId="2" applyFont="1" applyBorder="1">
      <alignment vertical="center"/>
    </xf>
    <xf numFmtId="0" fontId="9" fillId="0" borderId="0" xfId="2" applyFont="1" applyBorder="1">
      <alignment vertical="center"/>
    </xf>
    <xf numFmtId="0" fontId="9" fillId="0" borderId="8" xfId="2" applyFont="1" applyBorder="1">
      <alignment vertical="center"/>
    </xf>
    <xf numFmtId="0" fontId="3" fillId="0" borderId="9" xfId="2" applyFont="1" applyBorder="1">
      <alignment vertical="center"/>
    </xf>
    <xf numFmtId="0" fontId="3" fillId="0" borderId="10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3" fillId="0" borderId="13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9" fillId="0" borderId="20" xfId="2" applyFont="1" applyBorder="1">
      <alignment vertical="center"/>
    </xf>
    <xf numFmtId="0" fontId="9" fillId="0" borderId="21" xfId="2" applyFont="1" applyBorder="1">
      <alignment vertical="center"/>
    </xf>
    <xf numFmtId="0" fontId="3" fillId="0" borderId="20" xfId="2" applyFont="1" applyBorder="1">
      <alignment vertical="center"/>
    </xf>
    <xf numFmtId="176" fontId="3" fillId="0" borderId="0" xfId="2" applyNumberFormat="1" applyFont="1" applyBorder="1" applyAlignment="1">
      <alignment horizontal="center" vertical="center"/>
    </xf>
    <xf numFmtId="0" fontId="3" fillId="0" borderId="21" xfId="2" applyFont="1" applyBorder="1">
      <alignment vertical="center"/>
    </xf>
    <xf numFmtId="0" fontId="3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19" xfId="2" applyFont="1" applyBorder="1">
      <alignment vertical="center"/>
    </xf>
    <xf numFmtId="0" fontId="10" fillId="0" borderId="0" xfId="2" applyFont="1" applyFill="1" applyBorder="1">
      <alignment vertical="center"/>
    </xf>
    <xf numFmtId="0" fontId="10" fillId="5" borderId="22" xfId="2" applyFont="1" applyFill="1" applyBorder="1">
      <alignment vertical="center"/>
    </xf>
    <xf numFmtId="0" fontId="10" fillId="5" borderId="23" xfId="2" applyFont="1" applyFill="1" applyBorder="1">
      <alignment vertical="center"/>
    </xf>
    <xf numFmtId="0" fontId="13" fillId="0" borderId="0" xfId="2" applyFont="1">
      <alignment vertical="center"/>
    </xf>
    <xf numFmtId="0" fontId="3" fillId="3" borderId="0" xfId="2" applyFont="1" applyFill="1">
      <alignment vertical="center"/>
    </xf>
    <xf numFmtId="0" fontId="9" fillId="0" borderId="16" xfId="2" applyFont="1" applyBorder="1">
      <alignment vertical="center"/>
    </xf>
    <xf numFmtId="0" fontId="9" fillId="0" borderId="15" xfId="2" applyFont="1" applyBorder="1">
      <alignment vertical="center"/>
    </xf>
    <xf numFmtId="0" fontId="9" fillId="0" borderId="14" xfId="2" applyFont="1" applyBorder="1">
      <alignment vertical="center"/>
    </xf>
    <xf numFmtId="0" fontId="14" fillId="0" borderId="0" xfId="2" applyFont="1">
      <alignment vertical="center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Fill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1" fillId="3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8" borderId="24" xfId="2" applyFont="1" applyFill="1" applyBorder="1">
      <alignment vertical="center"/>
    </xf>
    <xf numFmtId="0" fontId="10" fillId="8" borderId="23" xfId="2" applyFont="1" applyFill="1" applyBorder="1">
      <alignment vertical="center"/>
    </xf>
    <xf numFmtId="0" fontId="10" fillId="8" borderId="22" xfId="2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0" fillId="0" borderId="21" xfId="2" applyFont="1" applyBorder="1">
      <alignment vertical="center"/>
    </xf>
    <xf numFmtId="0" fontId="23" fillId="0" borderId="0" xfId="2" applyFont="1" applyBorder="1">
      <alignment vertical="center"/>
    </xf>
    <xf numFmtId="0" fontId="10" fillId="0" borderId="0" xfId="2" applyFont="1" applyBorder="1">
      <alignment vertical="center"/>
    </xf>
    <xf numFmtId="0" fontId="10" fillId="0" borderId="20" xfId="2" applyFont="1" applyBorder="1">
      <alignment vertical="center"/>
    </xf>
    <xf numFmtId="0" fontId="10" fillId="3" borderId="0" xfId="2" applyFont="1" applyFill="1" applyProtection="1">
      <alignment vertical="center"/>
    </xf>
    <xf numFmtId="0" fontId="10" fillId="3" borderId="21" xfId="2" applyFont="1" applyFill="1" applyBorder="1" applyProtection="1">
      <alignment vertical="center"/>
    </xf>
    <xf numFmtId="0" fontId="23" fillId="3" borderId="0" xfId="2" applyFont="1" applyFill="1" applyBorder="1" applyProtection="1">
      <alignment vertical="center"/>
    </xf>
    <xf numFmtId="0" fontId="10" fillId="3" borderId="0" xfId="2" applyFont="1" applyFill="1" applyBorder="1" applyProtection="1">
      <alignment vertical="center"/>
    </xf>
    <xf numFmtId="0" fontId="10" fillId="3" borderId="20" xfId="2" applyFont="1" applyFill="1" applyBorder="1" applyProtection="1">
      <alignment vertical="center"/>
    </xf>
    <xf numFmtId="0" fontId="10" fillId="3" borderId="0" xfId="2" applyFont="1" applyFill="1">
      <alignment vertical="center"/>
    </xf>
    <xf numFmtId="0" fontId="10" fillId="2" borderId="0" xfId="2" applyFont="1" applyFill="1" applyBorder="1" applyProtection="1">
      <alignment vertical="center"/>
    </xf>
    <xf numFmtId="0" fontId="9" fillId="0" borderId="0" xfId="2" applyFont="1" applyBorder="1" applyAlignment="1">
      <alignment vertical="top"/>
    </xf>
    <xf numFmtId="0" fontId="10" fillId="5" borderId="24" xfId="2" applyFont="1" applyFill="1" applyBorder="1">
      <alignment vertical="center"/>
    </xf>
    <xf numFmtId="0" fontId="10" fillId="0" borderId="0" xfId="2" applyFont="1" applyBorder="1" applyAlignment="1">
      <alignment vertical="top"/>
    </xf>
    <xf numFmtId="0" fontId="10" fillId="0" borderId="8" xfId="2" applyFont="1" applyBorder="1">
      <alignment vertical="center"/>
    </xf>
    <xf numFmtId="0" fontId="10" fillId="0" borderId="7" xfId="2" applyFont="1" applyBorder="1">
      <alignment vertical="center"/>
    </xf>
    <xf numFmtId="0" fontId="10" fillId="2" borderId="27" xfId="2" applyFont="1" applyFill="1" applyBorder="1" applyAlignment="1" applyProtection="1">
      <alignment vertical="center"/>
      <protection locked="0"/>
    </xf>
    <xf numFmtId="176" fontId="3" fillId="0" borderId="5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23" fillId="3" borderId="0" xfId="2" applyFont="1" applyFill="1" applyBorder="1" applyAlignment="1" applyProtection="1">
      <alignment horizontal="center" vertical="center" wrapText="1"/>
    </xf>
    <xf numFmtId="0" fontId="23" fillId="3" borderId="0" xfId="2" applyFont="1" applyFill="1" applyBorder="1" applyAlignment="1" applyProtection="1">
      <alignment horizontal="left" vertical="center" wrapText="1"/>
    </xf>
    <xf numFmtId="0" fontId="23" fillId="3" borderId="20" xfId="2" applyFont="1" applyFill="1" applyBorder="1" applyAlignment="1" applyProtection="1">
      <alignment horizontal="left" vertical="center" wrapText="1"/>
    </xf>
    <xf numFmtId="0" fontId="23" fillId="6" borderId="4" xfId="2" applyFont="1" applyFill="1" applyBorder="1" applyAlignment="1" applyProtection="1">
      <alignment horizontal="center" vertical="center"/>
      <protection locked="0"/>
    </xf>
    <xf numFmtId="0" fontId="23" fillId="6" borderId="2" xfId="2" applyFont="1" applyFill="1" applyBorder="1" applyAlignment="1" applyProtection="1">
      <alignment horizontal="center" vertical="center"/>
      <protection locked="0"/>
    </xf>
    <xf numFmtId="0" fontId="10" fillId="2" borderId="4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23" fillId="2" borderId="0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center" vertical="center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3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176" fontId="3" fillId="0" borderId="4" xfId="2" applyNumberFormat="1" applyFont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177" fontId="3" fillId="0" borderId="4" xfId="2" applyNumberFormat="1" applyFont="1" applyBorder="1" applyAlignment="1">
      <alignment horizontal="center" vertical="center"/>
    </xf>
    <xf numFmtId="177" fontId="3" fillId="0" borderId="3" xfId="2" applyNumberFormat="1" applyFont="1" applyBorder="1" applyAlignment="1">
      <alignment horizontal="center" vertical="center"/>
    </xf>
    <xf numFmtId="177" fontId="3" fillId="0" borderId="2" xfId="2" applyNumberFormat="1" applyFont="1" applyBorder="1" applyAlignment="1">
      <alignment horizontal="center" vertical="center"/>
    </xf>
    <xf numFmtId="3" fontId="3" fillId="4" borderId="4" xfId="2" applyNumberFormat="1" applyFont="1" applyFill="1" applyBorder="1" applyAlignment="1">
      <alignment horizontal="center" vertical="center"/>
    </xf>
    <xf numFmtId="3" fontId="3" fillId="4" borderId="3" xfId="2" applyNumberFormat="1" applyFont="1" applyFill="1" applyBorder="1" applyAlignment="1">
      <alignment horizontal="center" vertical="center"/>
    </xf>
    <xf numFmtId="3" fontId="3" fillId="4" borderId="2" xfId="2" applyNumberFormat="1" applyFont="1" applyFill="1" applyBorder="1" applyAlignment="1">
      <alignment horizontal="center" vertical="center"/>
    </xf>
    <xf numFmtId="176" fontId="3" fillId="0" borderId="4" xfId="2" applyNumberFormat="1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horizontal="center" vertical="center"/>
    </xf>
    <xf numFmtId="176" fontId="7" fillId="3" borderId="4" xfId="2" applyNumberFormat="1" applyFont="1" applyFill="1" applyBorder="1" applyAlignment="1" applyProtection="1">
      <alignment horizontal="center" vertical="center"/>
      <protection locked="0"/>
    </xf>
    <xf numFmtId="176" fontId="7" fillId="3" borderId="3" xfId="2" applyNumberFormat="1" applyFont="1" applyFill="1" applyBorder="1" applyAlignment="1" applyProtection="1">
      <alignment horizontal="center" vertical="center"/>
      <protection locked="0"/>
    </xf>
    <xf numFmtId="176" fontId="7" fillId="3" borderId="2" xfId="2" applyNumberFormat="1" applyFont="1" applyFill="1" applyBorder="1" applyAlignment="1" applyProtection="1">
      <alignment horizontal="center" vertical="center"/>
      <protection locked="0"/>
    </xf>
    <xf numFmtId="38" fontId="6" fillId="0" borderId="3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178" fontId="3" fillId="0" borderId="4" xfId="2" applyNumberFormat="1" applyFont="1" applyBorder="1" applyAlignment="1">
      <alignment horizontal="center" vertical="center"/>
    </xf>
    <xf numFmtId="178" fontId="3" fillId="0" borderId="3" xfId="2" applyNumberFormat="1" applyFont="1" applyBorder="1" applyAlignment="1">
      <alignment horizontal="center" vertical="center"/>
    </xf>
    <xf numFmtId="178" fontId="3" fillId="0" borderId="2" xfId="2" applyNumberFormat="1" applyFont="1" applyBorder="1" applyAlignment="1">
      <alignment horizontal="center" vertical="center"/>
    </xf>
    <xf numFmtId="177" fontId="3" fillId="4" borderId="4" xfId="2" applyNumberFormat="1" applyFont="1" applyFill="1" applyBorder="1" applyAlignment="1">
      <alignment horizontal="center" vertical="center"/>
    </xf>
    <xf numFmtId="177" fontId="3" fillId="4" borderId="3" xfId="2" applyNumberFormat="1" applyFont="1" applyFill="1" applyBorder="1" applyAlignment="1">
      <alignment horizontal="center" vertical="center"/>
    </xf>
    <xf numFmtId="177" fontId="3" fillId="4" borderId="2" xfId="2" applyNumberFormat="1" applyFont="1" applyFill="1" applyBorder="1" applyAlignment="1">
      <alignment horizontal="center" vertical="center"/>
    </xf>
    <xf numFmtId="176" fontId="22" fillId="2" borderId="4" xfId="2" applyNumberFormat="1" applyFont="1" applyFill="1" applyBorder="1" applyAlignment="1" applyProtection="1">
      <alignment horizontal="center" vertical="center"/>
      <protection locked="0"/>
    </xf>
    <xf numFmtId="176" fontId="22" fillId="2" borderId="3" xfId="2" applyNumberFormat="1" applyFont="1" applyFill="1" applyBorder="1" applyAlignment="1" applyProtection="1">
      <alignment horizontal="center" vertical="center"/>
      <protection locked="0"/>
    </xf>
    <xf numFmtId="176" fontId="22" fillId="2" borderId="2" xfId="2" applyNumberFormat="1" applyFont="1" applyFill="1" applyBorder="1" applyAlignment="1" applyProtection="1">
      <alignment horizontal="center" vertical="center"/>
      <protection locked="0"/>
    </xf>
    <xf numFmtId="0" fontId="9" fillId="3" borderId="0" xfId="2" applyFont="1" applyFill="1" applyBorder="1" applyAlignment="1" applyProtection="1">
      <alignment horizontal="left" vertical="center" wrapText="1"/>
    </xf>
    <xf numFmtId="0" fontId="9" fillId="3" borderId="26" xfId="2" applyFont="1" applyFill="1" applyBorder="1" applyAlignment="1" applyProtection="1">
      <alignment horizontal="left" vertical="center" wrapText="1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0" borderId="1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76" fontId="3" fillId="4" borderId="4" xfId="2" applyNumberFormat="1" applyFont="1" applyFill="1" applyBorder="1" applyAlignment="1">
      <alignment horizontal="center" vertical="center"/>
    </xf>
    <xf numFmtId="176" fontId="3" fillId="4" borderId="3" xfId="2" applyNumberFormat="1" applyFont="1" applyFill="1" applyBorder="1" applyAlignment="1">
      <alignment horizontal="center" vertical="center"/>
    </xf>
    <xf numFmtId="176" fontId="3" fillId="4" borderId="2" xfId="2" applyNumberFormat="1" applyFont="1" applyFill="1" applyBorder="1" applyAlignment="1">
      <alignment horizontal="center" vertical="center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9" fontId="3" fillId="0" borderId="4" xfId="2" applyNumberFormat="1" applyFont="1" applyFill="1" applyBorder="1" applyAlignment="1" applyProtection="1">
      <alignment horizontal="center" vertical="center"/>
    </xf>
    <xf numFmtId="179" fontId="3" fillId="0" borderId="3" xfId="2" applyNumberFormat="1" applyFont="1" applyFill="1" applyBorder="1" applyAlignment="1" applyProtection="1">
      <alignment horizontal="center" vertical="center"/>
    </xf>
    <xf numFmtId="179" fontId="3" fillId="0" borderId="2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" fillId="3" borderId="0" xfId="2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15" fillId="7" borderId="13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horizontal="center" vertical="center"/>
    </xf>
    <xf numFmtId="0" fontId="16" fillId="7" borderId="0" xfId="2" applyFont="1" applyFill="1" applyBorder="1" applyAlignment="1">
      <alignment vertical="center"/>
    </xf>
    <xf numFmtId="0" fontId="24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22" fillId="2" borderId="28" xfId="2" applyNumberFormat="1" applyFont="1" applyFill="1" applyBorder="1" applyAlignment="1" applyProtection="1">
      <alignment horizontal="center" vertical="center"/>
      <protection locked="0"/>
    </xf>
    <xf numFmtId="0" fontId="3" fillId="2" borderId="29" xfId="2" applyNumberFormat="1" applyFont="1" applyFill="1" applyBorder="1" applyAlignment="1" applyProtection="1">
      <alignment horizontal="center" vertical="center"/>
      <protection locked="0"/>
    </xf>
    <xf numFmtId="0" fontId="3" fillId="2" borderId="3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/>
    </xf>
    <xf numFmtId="176" fontId="12" fillId="2" borderId="4" xfId="2" applyNumberFormat="1" applyFont="1" applyFill="1" applyBorder="1" applyAlignment="1" applyProtection="1">
      <alignment horizontal="center" vertical="center"/>
      <protection locked="0"/>
    </xf>
    <xf numFmtId="176" fontId="12" fillId="2" borderId="3" xfId="2" applyNumberFormat="1" applyFont="1" applyFill="1" applyBorder="1" applyAlignment="1" applyProtection="1">
      <alignment horizontal="center" vertical="center"/>
      <protection locked="0"/>
    </xf>
    <xf numFmtId="176" fontId="12" fillId="2" borderId="2" xfId="2" applyNumberFormat="1" applyFont="1" applyFill="1" applyBorder="1" applyAlignment="1" applyProtection="1">
      <alignment horizontal="center" vertical="center"/>
      <protection locked="0"/>
    </xf>
    <xf numFmtId="0" fontId="3" fillId="0" borderId="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7" fillId="5" borderId="25" xfId="2" applyFont="1" applyFill="1" applyBorder="1" applyAlignment="1">
      <alignment horizontal="center" vertical="center" shrinkToFit="1"/>
    </xf>
    <xf numFmtId="0" fontId="26" fillId="5" borderId="25" xfId="2" applyFont="1" applyFill="1" applyBorder="1" applyAlignment="1">
      <alignment vertical="center" shrinkToFit="1"/>
    </xf>
    <xf numFmtId="0" fontId="26" fillId="5" borderId="24" xfId="2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100592</xdr:colOff>
      <xdr:row>0</xdr:row>
      <xdr:rowOff>222033</xdr:rowOff>
    </xdr:from>
    <xdr:to>
      <xdr:col>36</xdr:col>
      <xdr:colOff>9107</xdr:colOff>
      <xdr:row>1</xdr:row>
      <xdr:rowOff>243663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59894" y="222033"/>
          <a:ext cx="1414794" cy="2652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1-3-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イ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＞</a:t>
          </a:r>
        </a:p>
      </xdr:txBody>
    </xdr:sp>
    <xdr:clientData/>
  </xdr:twoCellAnchor>
  <xdr:twoCellAnchor>
    <xdr:from>
      <xdr:col>7</xdr:col>
      <xdr:colOff>134414</xdr:colOff>
      <xdr:row>53</xdr:row>
      <xdr:rowOff>230638</xdr:rowOff>
    </xdr:from>
    <xdr:to>
      <xdr:col>26</xdr:col>
      <xdr:colOff>176368</xdr:colOff>
      <xdr:row>55</xdr:row>
      <xdr:rowOff>6026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74879" y="13333051"/>
          <a:ext cx="3818727" cy="2627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11</xdr:col>
      <xdr:colOff>155057</xdr:colOff>
      <xdr:row>46</xdr:row>
      <xdr:rowOff>177209</xdr:rowOff>
    </xdr:from>
    <xdr:to>
      <xdr:col>18</xdr:col>
      <xdr:colOff>69288</xdr:colOff>
      <xdr:row>48</xdr:row>
      <xdr:rowOff>143983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04359" y="11474302"/>
          <a:ext cx="1154696" cy="36549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b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15</a:t>
          </a:r>
          <a:r>
            <a:rPr kumimoji="1" lang="ja-JP" altLang="en-US" sz="800">
              <a:solidFill>
                <a:schemeClr val="tx1"/>
              </a:solidFill>
            </a:rPr>
            <a:t>日）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33227</xdr:colOff>
      <xdr:row>13</xdr:row>
      <xdr:rowOff>33227</xdr:rowOff>
    </xdr:from>
    <xdr:to>
      <xdr:col>33</xdr:col>
      <xdr:colOff>99160</xdr:colOff>
      <xdr:row>14</xdr:row>
      <xdr:rowOff>106065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0436" y="3654942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6"/>
  <sheetViews>
    <sheetView tabSelected="1" view="pageBreakPreview" zoomScale="86" zoomScaleNormal="100" zoomScaleSheetLayoutView="86" workbookViewId="0">
      <selection activeCell="Y8" sqref="Y8:AG10"/>
    </sheetView>
  </sheetViews>
  <sheetFormatPr defaultColWidth="2.375" defaultRowHeight="18.75"/>
  <cols>
    <col min="1" max="1" width="2.375" style="1"/>
    <col min="2" max="2" width="2.375" style="1" customWidth="1"/>
    <col min="3" max="3" width="2.75" style="1" customWidth="1"/>
    <col min="4" max="22" width="2.375" style="1"/>
    <col min="23" max="23" width="2.375" style="1" customWidth="1"/>
    <col min="24" max="24" width="3.5" style="1" customWidth="1"/>
    <col min="25" max="25" width="5" style="1" customWidth="1"/>
    <col min="26" max="26" width="3.875" style="1" customWidth="1"/>
    <col min="27" max="29" width="2.375" style="1"/>
    <col min="30" max="30" width="3.375" style="1" customWidth="1"/>
    <col min="31" max="31" width="2.375" style="1"/>
    <col min="32" max="32" width="3.625" style="1" customWidth="1"/>
    <col min="33" max="33" width="3.875" style="1" customWidth="1"/>
    <col min="34" max="34" width="2.375" style="1"/>
    <col min="35" max="35" width="5.25" style="1" customWidth="1"/>
    <col min="36" max="16384" width="2.375" style="1"/>
  </cols>
  <sheetData>
    <row r="1" spans="1:47" s="37" customFormat="1" ht="19.149999999999999" customHeight="1">
      <c r="A1" s="134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47" s="36" customFormat="1" ht="21" customHeight="1">
      <c r="A2" s="136" t="s">
        <v>30</v>
      </c>
      <c r="B2" s="137"/>
      <c r="C2" s="137"/>
      <c r="D2" s="137"/>
      <c r="E2" s="137"/>
      <c r="F2" s="137"/>
      <c r="G2" s="137"/>
      <c r="H2" s="137"/>
      <c r="I2" s="138"/>
      <c r="J2" s="138"/>
      <c r="K2" s="138"/>
      <c r="L2" s="139"/>
      <c r="M2" s="41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</row>
    <row r="3" spans="1:47" s="36" customFormat="1" ht="96" customHeight="1" thickBot="1">
      <c r="A3" s="49"/>
      <c r="B3" s="151" t="s">
        <v>54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</row>
    <row r="4" spans="1:47" ht="19.5" thickBot="1">
      <c r="A4" s="152" t="s">
        <v>52</v>
      </c>
      <c r="B4" s="153"/>
      <c r="C4" s="153"/>
      <c r="D4" s="153"/>
      <c r="E4" s="154"/>
      <c r="F4" s="141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3"/>
    </row>
    <row r="5" spans="1:47" s="46" customFormat="1" ht="8.25" customHeight="1">
      <c r="A5" s="44"/>
      <c r="B5" s="50"/>
      <c r="C5" s="50"/>
      <c r="D5" s="50"/>
      <c r="E5" s="50"/>
      <c r="F5" s="51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47" s="20" customFormat="1" ht="15.75">
      <c r="B6" s="52" t="s">
        <v>61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4"/>
    </row>
    <row r="7" spans="1:47" s="20" customFormat="1" ht="9.75" customHeight="1" thickBo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1:47" s="20" customFormat="1" ht="16.5" thickBot="1">
      <c r="B8" s="87"/>
      <c r="C8" s="88"/>
      <c r="D8" s="88"/>
      <c r="E8" s="89"/>
      <c r="F8" s="55" t="s">
        <v>26</v>
      </c>
      <c r="G8" s="133" t="s">
        <v>60</v>
      </c>
      <c r="H8" s="1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144"/>
      <c r="Z8" s="145"/>
      <c r="AA8" s="145"/>
      <c r="AB8" s="145"/>
      <c r="AC8" s="145"/>
      <c r="AD8" s="145"/>
      <c r="AE8" s="145"/>
      <c r="AF8" s="145"/>
      <c r="AG8" s="145"/>
    </row>
    <row r="9" spans="1:47" s="9" customFormat="1" ht="13.5" thickBot="1">
      <c r="B9" s="18" t="s">
        <v>49</v>
      </c>
      <c r="C9" s="56"/>
      <c r="D9" s="56"/>
      <c r="E9" s="56"/>
      <c r="F9" s="56"/>
      <c r="G9" s="56"/>
      <c r="H9" s="56"/>
      <c r="I9" s="56"/>
      <c r="K9" s="9" t="s">
        <v>62</v>
      </c>
      <c r="O9" s="9" t="s">
        <v>19</v>
      </c>
      <c r="Y9" s="145"/>
      <c r="Z9" s="145"/>
      <c r="AA9" s="145"/>
      <c r="AB9" s="145"/>
      <c r="AC9" s="145"/>
      <c r="AD9" s="145"/>
      <c r="AE9" s="145"/>
      <c r="AF9" s="145"/>
      <c r="AG9" s="145"/>
    </row>
    <row r="10" spans="1:47" ht="19.5" thickBot="1">
      <c r="B10" s="146"/>
      <c r="C10" s="147"/>
      <c r="D10" s="147"/>
      <c r="E10" s="147"/>
      <c r="F10" s="147"/>
      <c r="G10" s="148"/>
      <c r="H10" s="1" t="s">
        <v>29</v>
      </c>
      <c r="J10" s="1" t="s">
        <v>28</v>
      </c>
      <c r="K10" s="149">
        <v>31</v>
      </c>
      <c r="L10" s="150"/>
      <c r="N10" s="1" t="s">
        <v>27</v>
      </c>
      <c r="O10" s="99" t="str">
        <f>IF(ISBLANK(B10),"",ROUNDUP(B10/K10,0))</f>
        <v/>
      </c>
      <c r="P10" s="100"/>
      <c r="Q10" s="100"/>
      <c r="R10" s="100"/>
      <c r="S10" s="100"/>
      <c r="T10" s="101"/>
      <c r="U10" s="1" t="s">
        <v>1</v>
      </c>
      <c r="Y10" s="145"/>
      <c r="Z10" s="145"/>
      <c r="AA10" s="145"/>
      <c r="AB10" s="145"/>
      <c r="AC10" s="145"/>
      <c r="AD10" s="145"/>
      <c r="AE10" s="145"/>
      <c r="AF10" s="145"/>
      <c r="AG10" s="145"/>
    </row>
    <row r="11" spans="1:47" s="9" customFormat="1" ht="12.75">
      <c r="O11" s="9" t="s">
        <v>32</v>
      </c>
    </row>
    <row r="12" spans="1:47" ht="3.95" customHeight="1"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0"/>
    </row>
    <row r="13" spans="1:47" s="20" customFormat="1" ht="15.75">
      <c r="B13" s="57"/>
      <c r="C13" s="58" t="s">
        <v>59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</row>
    <row r="14" spans="1:47" s="66" customFormat="1" ht="114.75" customHeight="1">
      <c r="A14" s="61"/>
      <c r="B14" s="62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61"/>
    </row>
    <row r="15" spans="1:47" s="66" customFormat="1" ht="12" customHeight="1">
      <c r="A15" s="61"/>
      <c r="B15" s="62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61"/>
    </row>
    <row r="16" spans="1:47" s="66" customFormat="1" ht="34.5" customHeight="1" thickBot="1">
      <c r="A16" s="61"/>
      <c r="B16" s="62"/>
      <c r="C16" s="78" t="s">
        <v>38</v>
      </c>
      <c r="D16" s="78"/>
      <c r="E16" s="78"/>
      <c r="F16" s="64"/>
      <c r="G16" s="64"/>
      <c r="H16" s="79" t="s">
        <v>39</v>
      </c>
      <c r="I16" s="79"/>
      <c r="J16" s="79"/>
      <c r="K16" s="79"/>
      <c r="L16" s="79"/>
      <c r="M16" s="79"/>
      <c r="N16" s="79"/>
      <c r="O16" s="79"/>
      <c r="P16" s="64"/>
      <c r="Q16" s="64"/>
      <c r="R16" s="64"/>
      <c r="S16" s="63"/>
      <c r="T16" s="64"/>
      <c r="U16" s="64"/>
      <c r="V16" s="64"/>
      <c r="W16" s="64"/>
      <c r="X16" s="64"/>
      <c r="Y16" s="64"/>
      <c r="Z16" s="64"/>
      <c r="AA16" s="79" t="s">
        <v>44</v>
      </c>
      <c r="AB16" s="79"/>
      <c r="AC16" s="79"/>
      <c r="AD16" s="79"/>
      <c r="AE16" s="79"/>
      <c r="AF16" s="79"/>
      <c r="AG16" s="79"/>
      <c r="AH16" s="80"/>
      <c r="AI16" s="64"/>
      <c r="AJ16" s="64"/>
      <c r="AK16" s="64"/>
      <c r="AL16" s="64"/>
      <c r="AM16" s="64"/>
      <c r="AN16" s="64"/>
      <c r="AO16" s="64"/>
      <c r="AP16" s="65"/>
      <c r="AQ16" s="61"/>
      <c r="AR16" s="61"/>
      <c r="AS16" s="61"/>
    </row>
    <row r="17" spans="1:48" s="66" customFormat="1" ht="21" customHeight="1" thickBot="1">
      <c r="A17" s="61"/>
      <c r="B17" s="62"/>
      <c r="C17" s="87"/>
      <c r="D17" s="88"/>
      <c r="E17" s="89"/>
      <c r="F17" s="64"/>
      <c r="G17" s="64"/>
      <c r="H17" s="81"/>
      <c r="I17" s="82"/>
      <c r="J17" s="64" t="s">
        <v>26</v>
      </c>
      <c r="K17" s="83"/>
      <c r="L17" s="84"/>
      <c r="M17" s="64" t="s">
        <v>25</v>
      </c>
      <c r="N17" s="83"/>
      <c r="O17" s="84"/>
      <c r="P17" s="64" t="s">
        <v>33</v>
      </c>
      <c r="Q17" s="64" t="s">
        <v>40</v>
      </c>
      <c r="R17" s="85">
        <v>2022</v>
      </c>
      <c r="S17" s="85"/>
      <c r="T17" s="64" t="s">
        <v>26</v>
      </c>
      <c r="U17" s="86">
        <v>3</v>
      </c>
      <c r="V17" s="86"/>
      <c r="W17" s="64" t="s">
        <v>25</v>
      </c>
      <c r="X17" s="67">
        <v>6</v>
      </c>
      <c r="Y17" s="64" t="s">
        <v>33</v>
      </c>
      <c r="Z17" s="64"/>
      <c r="AA17" s="81"/>
      <c r="AB17" s="82"/>
      <c r="AC17" s="64" t="s">
        <v>26</v>
      </c>
      <c r="AD17" s="73"/>
      <c r="AE17" s="64" t="s">
        <v>25</v>
      </c>
      <c r="AF17" s="64"/>
      <c r="AG17" s="64"/>
      <c r="AH17" s="65"/>
      <c r="AI17" s="64"/>
      <c r="AJ17" s="64"/>
      <c r="AK17" s="64"/>
      <c r="AL17" s="64"/>
      <c r="AM17" s="65"/>
      <c r="AN17" s="64"/>
      <c r="AO17" s="64"/>
      <c r="AP17" s="64"/>
      <c r="AQ17" s="64"/>
      <c r="AR17" s="64"/>
      <c r="AS17" s="65"/>
      <c r="AT17" s="61"/>
      <c r="AU17" s="61"/>
      <c r="AV17" s="61"/>
    </row>
    <row r="18" spans="1:48" s="9" customFormat="1" ht="11.25" customHeight="1">
      <c r="B18" s="2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25"/>
    </row>
    <row r="19" spans="1:48" s="9" customFormat="1" ht="13.5" thickBot="1">
      <c r="B19" s="26"/>
      <c r="C19" s="11" t="s">
        <v>50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 t="s">
        <v>41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 t="s">
        <v>19</v>
      </c>
      <c r="Z19" s="11"/>
      <c r="AA19" s="11"/>
      <c r="AB19" s="11"/>
      <c r="AC19" s="11"/>
      <c r="AD19" s="11"/>
      <c r="AE19" s="11"/>
      <c r="AF19" s="11"/>
      <c r="AG19" s="11"/>
      <c r="AH19" s="25"/>
    </row>
    <row r="20" spans="1:48" ht="24.75" customHeight="1" thickBot="1">
      <c r="B20" s="29"/>
      <c r="C20" s="127"/>
      <c r="D20" s="128"/>
      <c r="E20" s="128"/>
      <c r="F20" s="128"/>
      <c r="G20" s="128"/>
      <c r="H20" s="129"/>
      <c r="I20" s="2" t="s">
        <v>1</v>
      </c>
      <c r="J20" s="123" t="s">
        <v>24</v>
      </c>
      <c r="K20" s="123"/>
      <c r="L20" s="123"/>
      <c r="M20" s="123"/>
      <c r="N20" s="130" t="str">
        <f>IF(C17="","",IF(C17="A1",DATE(R17,U17,X17)-DATE(H17,K17,N17)+1,TEXT(DATE(AA17,AD17+1,1)-1,"dd")))</f>
        <v/>
      </c>
      <c r="O20" s="131"/>
      <c r="P20" s="131"/>
      <c r="Q20" s="131"/>
      <c r="R20" s="131"/>
      <c r="S20" s="132"/>
      <c r="T20" s="2" t="s">
        <v>23</v>
      </c>
      <c r="U20" s="123" t="s">
        <v>22</v>
      </c>
      <c r="V20" s="123"/>
      <c r="W20" s="123"/>
      <c r="X20" s="47"/>
      <c r="Y20" s="124" t="str">
        <f>IF(ISBLANK(C20),"",IF(ISBLANK(N20),"",ROUNDUP(C20/N20,0)))</f>
        <v/>
      </c>
      <c r="Z20" s="125"/>
      <c r="AA20" s="125"/>
      <c r="AB20" s="125"/>
      <c r="AC20" s="125"/>
      <c r="AD20" s="126"/>
      <c r="AE20" s="28" t="s">
        <v>1</v>
      </c>
      <c r="AF20" s="2"/>
      <c r="AG20" s="2"/>
      <c r="AH20" s="27"/>
    </row>
    <row r="21" spans="1:48" s="9" customFormat="1" ht="13.5" customHeight="1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 t="s">
        <v>14</v>
      </c>
      <c r="Z21" s="39"/>
      <c r="AA21" s="39"/>
      <c r="AB21" s="39"/>
      <c r="AC21" s="39"/>
      <c r="AD21" s="39"/>
      <c r="AE21" s="39"/>
      <c r="AF21" s="39"/>
      <c r="AG21" s="39"/>
      <c r="AH21" s="40"/>
    </row>
    <row r="22" spans="1:48" ht="3.7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48" s="46" customFormat="1" ht="3" customHeight="1">
      <c r="AJ23" s="46" t="str">
        <f>IF(AND(O10&lt;&gt;"",Y20&lt;&gt;""),MAX(O10,Y20),IF(O10&lt;&gt;"",O10,IF(Y20&lt;&gt;"",Y20,"")))</f>
        <v/>
      </c>
    </row>
    <row r="24" spans="1:48" s="46" customFormat="1" ht="2.25" customHeight="1" thickBot="1"/>
    <row r="25" spans="1:48" ht="19.5" thickBot="1">
      <c r="B25" s="1" t="s">
        <v>21</v>
      </c>
      <c r="Z25" s="16" t="s">
        <v>20</v>
      </c>
      <c r="AA25" s="96" t="str">
        <f>IF(AJ23="","",IF(AJ23&lt;=75000,30000,""))</f>
        <v/>
      </c>
      <c r="AB25" s="97"/>
      <c r="AC25" s="97"/>
      <c r="AD25" s="97"/>
      <c r="AE25" s="97"/>
      <c r="AF25" s="98"/>
      <c r="AG25" s="1" t="s">
        <v>1</v>
      </c>
    </row>
    <row r="26" spans="1:48">
      <c r="B26" s="1" t="s">
        <v>42</v>
      </c>
    </row>
    <row r="27" spans="1:48" s="20" customFormat="1" ht="15.75">
      <c r="D27" s="20" t="s">
        <v>43</v>
      </c>
      <c r="V27" s="22"/>
      <c r="W27" s="21"/>
      <c r="X27" s="21"/>
      <c r="Y27" s="21"/>
      <c r="Z27" s="21"/>
      <c r="AA27" s="21"/>
      <c r="AB27" s="21"/>
      <c r="AC27" s="21"/>
      <c r="AD27" s="21"/>
      <c r="AE27" s="21"/>
    </row>
    <row r="28" spans="1:48" s="9" customFormat="1" ht="13.5" thickBot="1">
      <c r="D28" s="9" t="s">
        <v>19</v>
      </c>
      <c r="O28" s="9" t="s">
        <v>46</v>
      </c>
      <c r="R28" s="19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48" ht="19.5" thickBot="1">
      <c r="D29" s="93" t="str">
        <f>IF(AJ23="","",IF(75001&lt;=AJ23,IF(AJ23&lt;=250000,AJ23,""),""))</f>
        <v/>
      </c>
      <c r="E29" s="94"/>
      <c r="F29" s="94"/>
      <c r="G29" s="94"/>
      <c r="H29" s="94"/>
      <c r="I29" s="95"/>
      <c r="J29" s="23" t="s">
        <v>1</v>
      </c>
      <c r="K29" s="106" t="s">
        <v>18</v>
      </c>
      <c r="L29" s="106"/>
      <c r="M29" s="106"/>
      <c r="N29" s="107"/>
      <c r="O29" s="108" t="str">
        <f>IF(AJ23="","",IF(D29&lt;&gt;"",D29*0.4,""))</f>
        <v/>
      </c>
      <c r="P29" s="109"/>
      <c r="Q29" s="109"/>
      <c r="R29" s="109"/>
      <c r="S29" s="109"/>
      <c r="T29" s="110"/>
      <c r="U29" s="1" t="s">
        <v>7</v>
      </c>
      <c r="V29" s="17"/>
      <c r="W29" s="17"/>
      <c r="X29" s="17"/>
      <c r="Y29" s="17"/>
      <c r="Z29" s="24" t="s">
        <v>17</v>
      </c>
      <c r="AA29" s="111" t="str">
        <f>IF(AJ23="","",IF(O29&lt;&gt;"",ROUNDUP(O29,-3),""))</f>
        <v/>
      </c>
      <c r="AB29" s="112"/>
      <c r="AC29" s="112"/>
      <c r="AD29" s="112"/>
      <c r="AE29" s="112"/>
      <c r="AF29" s="113"/>
      <c r="AG29" s="1" t="s">
        <v>1</v>
      </c>
    </row>
    <row r="30" spans="1:48">
      <c r="B30" s="1" t="s">
        <v>16</v>
      </c>
      <c r="AA30" s="68" t="s">
        <v>5</v>
      </c>
      <c r="AB30" s="68"/>
    </row>
    <row r="31" spans="1:48" s="20" customFormat="1" ht="15.75">
      <c r="D31" s="69" t="s">
        <v>63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4"/>
    </row>
    <row r="32" spans="1:48" s="20" customFormat="1" ht="15.75">
      <c r="D32" s="20" t="s">
        <v>64</v>
      </c>
    </row>
    <row r="33" spans="2:33" s="9" customFormat="1" ht="13.5" thickBot="1">
      <c r="D33" s="9" t="s">
        <v>65</v>
      </c>
      <c r="L33" s="9" t="s">
        <v>56</v>
      </c>
      <c r="S33" s="9" t="s">
        <v>15</v>
      </c>
      <c r="AA33" s="9" t="s">
        <v>10</v>
      </c>
    </row>
    <row r="34" spans="2:33" ht="19.5" thickBot="1">
      <c r="D34" s="114"/>
      <c r="E34" s="115"/>
      <c r="F34" s="115"/>
      <c r="G34" s="115"/>
      <c r="H34" s="115"/>
      <c r="I34" s="116"/>
      <c r="J34" s="23" t="s">
        <v>1</v>
      </c>
      <c r="K34" s="77" t="s">
        <v>55</v>
      </c>
      <c r="L34" s="119"/>
      <c r="M34" s="120"/>
      <c r="N34" s="120"/>
      <c r="O34" s="120"/>
      <c r="P34" s="121"/>
      <c r="Q34" s="122" t="s">
        <v>53</v>
      </c>
      <c r="R34" s="107"/>
      <c r="S34" s="90" t="str">
        <f>IF(AJ23&lt;&gt;"",IF(AA25="",IF(AA29="",IF(ISBLANK(D34),"",ROUNDUP(D34/L34,0)),""),""),"")</f>
        <v/>
      </c>
      <c r="T34" s="91"/>
      <c r="U34" s="91"/>
      <c r="V34" s="91"/>
      <c r="W34" s="91"/>
      <c r="X34" s="92"/>
      <c r="Y34" s="1" t="s">
        <v>7</v>
      </c>
      <c r="AA34" s="93" t="str">
        <f>IF(AA25="",IF(AA29="",IF(S34="","",AJ23-S34),""),"")</f>
        <v/>
      </c>
      <c r="AB34" s="94"/>
      <c r="AC34" s="94"/>
      <c r="AD34" s="94"/>
      <c r="AE34" s="94"/>
      <c r="AF34" s="95"/>
      <c r="AG34" s="1" t="s">
        <v>1</v>
      </c>
    </row>
    <row r="35" spans="2:33" s="9" customFormat="1" ht="17.25" customHeight="1">
      <c r="S35" s="9" t="s">
        <v>32</v>
      </c>
      <c r="AA35" s="9" t="s">
        <v>13</v>
      </c>
    </row>
    <row r="36" spans="2:33" s="9" customFormat="1" ht="12.75">
      <c r="L36" s="18" t="s">
        <v>58</v>
      </c>
    </row>
    <row r="37" spans="2:33" s="9" customFormat="1" ht="13.5" customHeight="1"/>
    <row r="38" spans="2:33" ht="19.5" thickBot="1">
      <c r="D38" s="1" t="s">
        <v>12</v>
      </c>
      <c r="Y38" s="9"/>
      <c r="Z38" s="9"/>
      <c r="AA38" s="9"/>
      <c r="AB38" s="9"/>
      <c r="AC38" s="9"/>
      <c r="AD38" s="9"/>
      <c r="AE38" s="9"/>
      <c r="AF38" s="9"/>
      <c r="AG38" s="9"/>
    </row>
    <row r="39" spans="2:33" ht="19.5" thickBot="1">
      <c r="Z39" s="16" t="s">
        <v>11</v>
      </c>
      <c r="AA39" s="96" t="str">
        <f>IF(AA34="","",IF(AA34&lt;=250000,100000,""))</f>
        <v/>
      </c>
      <c r="AB39" s="97"/>
      <c r="AC39" s="97"/>
      <c r="AD39" s="97"/>
      <c r="AE39" s="97"/>
      <c r="AF39" s="98"/>
      <c r="AG39" s="1" t="s">
        <v>1</v>
      </c>
    </row>
    <row r="40" spans="2:33" ht="24.75" customHeight="1">
      <c r="D40" s="1" t="s">
        <v>51</v>
      </c>
    </row>
    <row r="41" spans="2:33" s="20" customFormat="1" ht="15.75">
      <c r="F41" s="20" t="s">
        <v>48</v>
      </c>
      <c r="W41" s="22"/>
      <c r="X41" s="22"/>
      <c r="Y41" s="21"/>
      <c r="Z41" s="21"/>
      <c r="AA41" s="21"/>
      <c r="AB41" s="21"/>
      <c r="AC41" s="21"/>
      <c r="AD41" s="21"/>
    </row>
    <row r="42" spans="2:33" s="9" customFormat="1" ht="13.5" thickBot="1">
      <c r="F42" s="9" t="s">
        <v>10</v>
      </c>
      <c r="P42" s="9" t="s">
        <v>46</v>
      </c>
      <c r="S42" s="19"/>
      <c r="T42" s="18"/>
      <c r="U42" s="18"/>
      <c r="V42" s="18"/>
      <c r="W42" s="18"/>
      <c r="X42" s="18"/>
      <c r="Y42" s="18"/>
      <c r="Z42" s="18"/>
      <c r="AA42" s="18" t="s">
        <v>9</v>
      </c>
    </row>
    <row r="43" spans="2:33" ht="19.5" thickBot="1">
      <c r="F43" s="90" t="str">
        <f>IF(AA34="","",IF(250000&lt;=AA34,AA34,""))</f>
        <v/>
      </c>
      <c r="G43" s="91"/>
      <c r="H43" s="91"/>
      <c r="I43" s="91"/>
      <c r="J43" s="92"/>
      <c r="K43" s="1" t="s">
        <v>1</v>
      </c>
      <c r="L43" s="106" t="s">
        <v>8</v>
      </c>
      <c r="M43" s="106"/>
      <c r="N43" s="106"/>
      <c r="O43" s="107"/>
      <c r="P43" s="108" t="str">
        <f>IF(F43="","",F43*0.4)</f>
        <v/>
      </c>
      <c r="Q43" s="109"/>
      <c r="R43" s="109"/>
      <c r="S43" s="109"/>
      <c r="T43" s="109"/>
      <c r="U43" s="110"/>
      <c r="V43" s="1" t="s">
        <v>7</v>
      </c>
      <c r="W43" s="17"/>
      <c r="X43" s="17"/>
      <c r="Y43" s="17"/>
      <c r="Z43" s="16" t="s">
        <v>6</v>
      </c>
      <c r="AA43" s="111" t="str">
        <f>IF(P43="","",IF(200000&lt;P43,200000,ROUNDUP(P43,-3)))</f>
        <v/>
      </c>
      <c r="AB43" s="112"/>
      <c r="AC43" s="112"/>
      <c r="AD43" s="112"/>
      <c r="AE43" s="112"/>
      <c r="AF43" s="113"/>
      <c r="AG43" s="1" t="s">
        <v>1</v>
      </c>
    </row>
    <row r="44" spans="2:33" s="9" customFormat="1" ht="12.75">
      <c r="AA44" s="18" t="s">
        <v>5</v>
      </c>
    </row>
    <row r="45" spans="2:33" ht="9.75" customHeight="1" thickBot="1">
      <c r="AA45" s="70"/>
      <c r="AB45" s="70"/>
    </row>
    <row r="46" spans="2:33" ht="3.95" customHeight="1" thickTop="1"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3"/>
    </row>
    <row r="47" spans="2:33" s="20" customFormat="1" ht="15.75">
      <c r="B47" s="71"/>
      <c r="C47" s="59" t="s">
        <v>47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11"/>
      <c r="Z47" s="59"/>
      <c r="AA47" s="59"/>
      <c r="AB47" s="59"/>
      <c r="AC47" s="59"/>
      <c r="AD47" s="59"/>
      <c r="AE47" s="59"/>
      <c r="AF47" s="72"/>
    </row>
    <row r="48" spans="2:33" s="20" customFormat="1" ht="15.75">
      <c r="B48" s="71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117"/>
      <c r="N48" s="117"/>
      <c r="O48" s="117"/>
      <c r="P48" s="117"/>
      <c r="Q48" s="117"/>
      <c r="R48" s="117"/>
      <c r="S48" s="59"/>
      <c r="T48" s="59"/>
      <c r="U48" s="59"/>
      <c r="V48" s="59"/>
      <c r="W48" s="59"/>
      <c r="X48" s="59"/>
      <c r="Y48" s="11"/>
      <c r="Z48" s="59"/>
      <c r="AA48" s="59"/>
      <c r="AB48" s="59"/>
      <c r="AC48" s="59"/>
      <c r="AD48" s="59"/>
      <c r="AE48" s="59"/>
      <c r="AF48" s="72"/>
    </row>
    <row r="49" spans="1:32" s="9" customFormat="1" ht="13.5" customHeight="1" thickBot="1">
      <c r="B49" s="12"/>
      <c r="C49" s="11" t="s">
        <v>4</v>
      </c>
      <c r="D49" s="11"/>
      <c r="E49" s="11"/>
      <c r="F49" s="11"/>
      <c r="G49" s="11"/>
      <c r="H49" s="11"/>
      <c r="I49" s="11"/>
      <c r="J49" s="11"/>
      <c r="K49" s="11"/>
      <c r="L49" s="11"/>
      <c r="M49" s="118"/>
      <c r="N49" s="118"/>
      <c r="O49" s="118"/>
      <c r="P49" s="118"/>
      <c r="Q49" s="118"/>
      <c r="R49" s="118"/>
      <c r="S49" s="11"/>
      <c r="T49" s="11"/>
      <c r="U49" s="11"/>
      <c r="V49" s="11" t="s">
        <v>45</v>
      </c>
      <c r="W49" s="6"/>
      <c r="X49" s="6"/>
      <c r="Y49" s="11"/>
      <c r="Z49" s="6"/>
      <c r="AA49" s="6"/>
      <c r="AB49" s="6"/>
      <c r="AC49" s="6"/>
      <c r="AD49" s="6"/>
      <c r="AE49" s="11"/>
      <c r="AF49" s="10"/>
    </row>
    <row r="50" spans="1:32" ht="22.15" customHeight="1" thickBot="1">
      <c r="B50" s="4"/>
      <c r="C50" s="99" t="str">
        <f>IF(AA25&lt;&gt;"",AA25,IF(AA29&lt;&gt;"",AA29,IF(AA39&lt;&gt;"",AA39,IF(AA43&lt;&gt;"",AA43,""))))</f>
        <v/>
      </c>
      <c r="D50" s="100"/>
      <c r="E50" s="100"/>
      <c r="F50" s="100"/>
      <c r="G50" s="100"/>
      <c r="H50" s="101"/>
      <c r="I50" s="2" t="s">
        <v>3</v>
      </c>
      <c r="J50" s="2"/>
      <c r="K50" s="2"/>
      <c r="L50" s="2"/>
      <c r="M50" s="102">
        <v>15</v>
      </c>
      <c r="N50" s="103"/>
      <c r="O50" s="103"/>
      <c r="P50" s="103"/>
      <c r="Q50" s="103"/>
      <c r="R50" s="104"/>
      <c r="S50" s="2" t="s">
        <v>2</v>
      </c>
      <c r="T50" s="2"/>
      <c r="U50" s="2"/>
      <c r="V50" s="8" t="str">
        <f>IF(C50&lt;&gt;"",IF(ISBLANK(M50),"",C50*M50),"")</f>
        <v/>
      </c>
      <c r="W50" s="105" t="str">
        <f>IF(C50="","",C50*M50)</f>
        <v/>
      </c>
      <c r="X50" s="105"/>
      <c r="Y50" s="105"/>
      <c r="Z50" s="105"/>
      <c r="AA50" s="105"/>
      <c r="AB50" s="105"/>
      <c r="AC50" s="105"/>
      <c r="AD50" s="7"/>
      <c r="AE50" s="2" t="s">
        <v>1</v>
      </c>
      <c r="AF50" s="5"/>
    </row>
    <row r="51" spans="1:32" ht="12" customHeight="1" thickBot="1">
      <c r="B51" s="3"/>
      <c r="C51" s="74"/>
      <c r="D51" s="74"/>
      <c r="E51" s="74"/>
      <c r="F51" s="74"/>
      <c r="G51" s="74"/>
      <c r="H51" s="74"/>
      <c r="I51" s="42"/>
      <c r="J51" s="42"/>
      <c r="K51" s="42"/>
      <c r="L51" s="42"/>
      <c r="M51" s="75"/>
      <c r="N51" s="75"/>
      <c r="O51" s="75"/>
      <c r="P51" s="75"/>
      <c r="Q51" s="75"/>
      <c r="R51" s="75"/>
      <c r="S51" s="42"/>
      <c r="T51" s="42"/>
      <c r="U51" s="42"/>
      <c r="V51" s="76"/>
      <c r="W51" s="76"/>
      <c r="X51" s="76"/>
      <c r="Y51" s="76"/>
      <c r="Z51" s="76"/>
      <c r="AA51" s="76"/>
      <c r="AB51" s="76"/>
      <c r="AC51" s="76"/>
      <c r="AD51" s="76"/>
      <c r="AE51" s="42"/>
      <c r="AF51" s="43"/>
    </row>
    <row r="52" spans="1:32" ht="19.5" thickTop="1">
      <c r="C52" s="2"/>
      <c r="D52" s="2"/>
      <c r="E52" s="2"/>
      <c r="F52" s="2"/>
      <c r="G52" s="2"/>
      <c r="H52" s="2"/>
      <c r="M52" s="2"/>
      <c r="N52" s="2"/>
      <c r="O52" s="2"/>
      <c r="P52" s="2"/>
      <c r="Q52" s="2"/>
      <c r="R52" s="2"/>
      <c r="Y52" s="2"/>
      <c r="Z52" s="2"/>
      <c r="AA52" s="2"/>
      <c r="AB52" s="2"/>
      <c r="AC52" s="2"/>
      <c r="AD52" s="2"/>
    </row>
    <row r="55" spans="1:32">
      <c r="A55" s="1" t="s">
        <v>34</v>
      </c>
      <c r="B55" s="1">
        <v>2019</v>
      </c>
      <c r="D55" s="1" t="s">
        <v>31</v>
      </c>
    </row>
    <row r="56" spans="1:32">
      <c r="A56" s="1" t="s">
        <v>35</v>
      </c>
      <c r="B56" s="1">
        <v>2020</v>
      </c>
      <c r="C56" s="1">
        <v>3</v>
      </c>
    </row>
    <row r="57" spans="1:32">
      <c r="A57" s="1" t="s">
        <v>36</v>
      </c>
      <c r="B57" s="1">
        <v>2021</v>
      </c>
      <c r="C57" s="1">
        <v>4</v>
      </c>
    </row>
    <row r="58" spans="1:32">
      <c r="A58" s="1" t="s">
        <v>37</v>
      </c>
      <c r="B58" s="1">
        <v>2022</v>
      </c>
      <c r="C58" s="1">
        <v>5</v>
      </c>
    </row>
    <row r="59" spans="1:32">
      <c r="B59" s="1">
        <v>2021</v>
      </c>
      <c r="C59" s="1">
        <v>6</v>
      </c>
    </row>
    <row r="60" spans="1:32">
      <c r="B60" s="1">
        <v>2022</v>
      </c>
      <c r="C60" s="1">
        <v>7</v>
      </c>
    </row>
    <row r="61" spans="1:32">
      <c r="C61" s="1">
        <v>8</v>
      </c>
    </row>
    <row r="62" spans="1:32">
      <c r="C62" s="1">
        <v>9</v>
      </c>
    </row>
    <row r="63" spans="1:32">
      <c r="C63" s="1">
        <v>10</v>
      </c>
    </row>
    <row r="64" spans="1:32">
      <c r="C64" s="1">
        <v>11</v>
      </c>
    </row>
    <row r="65" spans="3:3">
      <c r="C65" s="1">
        <v>12</v>
      </c>
    </row>
    <row r="66" spans="3:3">
      <c r="C66" s="1" t="s">
        <v>0</v>
      </c>
    </row>
  </sheetData>
  <mergeCells count="46">
    <mergeCell ref="B8:E8"/>
    <mergeCell ref="G8:H8"/>
    <mergeCell ref="A1:AI1"/>
    <mergeCell ref="A2:L2"/>
    <mergeCell ref="AK2:AU2"/>
    <mergeCell ref="A4:E4"/>
    <mergeCell ref="F4:X4"/>
    <mergeCell ref="Y8:AG10"/>
    <mergeCell ref="B10:G10"/>
    <mergeCell ref="K10:L10"/>
    <mergeCell ref="O10:T10"/>
    <mergeCell ref="B3:AG3"/>
    <mergeCell ref="U20:W20"/>
    <mergeCell ref="Y20:AD20"/>
    <mergeCell ref="D29:I29"/>
    <mergeCell ref="K29:N29"/>
    <mergeCell ref="O29:T29"/>
    <mergeCell ref="AA29:AF29"/>
    <mergeCell ref="AA25:AF25"/>
    <mergeCell ref="C20:H20"/>
    <mergeCell ref="J20:M20"/>
    <mergeCell ref="N20:S20"/>
    <mergeCell ref="S34:X34"/>
    <mergeCell ref="AA34:AF34"/>
    <mergeCell ref="AA39:AF39"/>
    <mergeCell ref="C50:H50"/>
    <mergeCell ref="M50:R50"/>
    <mergeCell ref="W50:AC50"/>
    <mergeCell ref="F43:J43"/>
    <mergeCell ref="L43:O43"/>
    <mergeCell ref="P43:U43"/>
    <mergeCell ref="AA43:AF43"/>
    <mergeCell ref="D34:I34"/>
    <mergeCell ref="M48:R49"/>
    <mergeCell ref="L34:P34"/>
    <mergeCell ref="Q34:R34"/>
    <mergeCell ref="C16:E16"/>
    <mergeCell ref="H16:O16"/>
    <mergeCell ref="AA16:AH16"/>
    <mergeCell ref="H17:I17"/>
    <mergeCell ref="K17:L17"/>
    <mergeCell ref="N17:O17"/>
    <mergeCell ref="R17:S17"/>
    <mergeCell ref="U17:V17"/>
    <mergeCell ref="AA17:AB17"/>
    <mergeCell ref="C17:E17"/>
  </mergeCells>
  <phoneticPr fontId="4"/>
  <dataValidations count="7">
    <dataValidation type="list" allowBlank="1" showInputMessage="1" showErrorMessage="1" sqref="AA17:AB17" xr:uid="{00000000-0002-0000-0000-000000000000}">
      <formula1>$B$55:$B$58</formula1>
    </dataValidation>
    <dataValidation showInputMessage="1" showErrorMessage="1" sqref="U17" xr:uid="{00000000-0002-0000-0000-000001000000}"/>
    <dataValidation type="list" allowBlank="1" showInputMessage="1" showErrorMessage="1" sqref="C17:E17" xr:uid="{00000000-0002-0000-0000-000002000000}">
      <formula1>$A$55:$A$59</formula1>
    </dataValidation>
    <dataValidation type="whole" allowBlank="1" showInputMessage="1" showErrorMessage="1" sqref="K17:L17" xr:uid="{00000000-0002-0000-0000-000003000000}">
      <formula1>1</formula1>
      <formula2>12</formula2>
    </dataValidation>
    <dataValidation type="whole" allowBlank="1" showInputMessage="1" showErrorMessage="1" sqref="N17:O17" xr:uid="{00000000-0002-0000-0000-000004000000}">
      <formula1>1</formula1>
      <formula2>31</formula2>
    </dataValidation>
    <dataValidation type="list" allowBlank="1" showInputMessage="1" showErrorMessage="1" sqref="H17:I17" xr:uid="{00000000-0002-0000-0000-000005000000}">
      <formula1>$B$59:$B$61</formula1>
    </dataValidation>
    <dataValidation type="list" allowBlank="1" showInputMessage="1" showErrorMessage="1" sqref="B8:E8" xr:uid="{00000000-0002-0000-0000-000006000000}">
      <formula1>$B$55:$B$57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4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中小B</vt:lpstr>
      <vt:lpstr>中小B!Print_Area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Administrator</cp:lastModifiedBy>
  <cp:lastPrinted>2022-03-15T10:26:25Z</cp:lastPrinted>
  <dcterms:created xsi:type="dcterms:W3CDTF">2022-02-03T13:39:11Z</dcterms:created>
  <dcterms:modified xsi:type="dcterms:W3CDTF">2022-03-15T10:26:27Z</dcterms:modified>
</cp:coreProperties>
</file>