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企画経済部\商工労働観光課\●新型コロナウイルス感染症関係\道_R3感染防止対策協力支援金\様式\石狩市版0221-0306本申請\"/>
    </mc:Choice>
  </mc:AlternateContent>
  <xr:revisionPtr revIDLastSave="0" documentId="13_ncr:1_{40B253B9-F23A-40A6-AF68-08147CBB7D43}" xr6:coauthVersionLast="44" xr6:coauthVersionMax="44" xr10:uidLastSave="{00000000-0000-0000-0000-000000000000}"/>
  <bookViews>
    <workbookView xWindow="-28410" yWindow="390" windowWidth="13305" windowHeight="14835" xr2:uid="{00000000-000D-0000-FFFF-FFFF00000000}"/>
  </bookViews>
  <sheets>
    <sheet name="大企業Ｃ" sheetId="2" r:id="rId1"/>
  </sheets>
  <definedNames>
    <definedName name="_xlnm.Print_Area" localSheetId="0">大企業Ｃ!$A$1:$AK$67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7" i="2" l="1"/>
  <c r="Y27" i="2" l="1"/>
  <c r="M63" i="2" l="1"/>
  <c r="N20" i="2"/>
  <c r="K10" i="2" l="1"/>
  <c r="Y20" i="2" l="1"/>
  <c r="O10" i="2"/>
  <c r="AL23" i="2" l="1"/>
  <c r="C56" i="2"/>
  <c r="D44" i="2" l="1"/>
  <c r="D34" i="2"/>
  <c r="N34" i="2" s="1"/>
  <c r="Y34" i="2" s="1"/>
  <c r="D48" i="2" l="1"/>
  <c r="N48" i="2" s="1"/>
  <c r="X48" i="2" s="1"/>
  <c r="C59" i="2"/>
  <c r="M59" i="2" s="1"/>
  <c r="N44" i="2"/>
  <c r="X44" i="2" l="1"/>
  <c r="AL52" i="2" s="1"/>
  <c r="Y51" i="2" s="1"/>
  <c r="C63" i="2" s="1"/>
  <c r="W63" i="2" s="1"/>
  <c r="W66" i="2" s="1"/>
  <c r="W59" i="2"/>
</calcChain>
</file>

<file path=xl/sharedStrings.xml><?xml version="1.0" encoding="utf-8"?>
<sst xmlns="http://schemas.openxmlformats.org/spreadsheetml/2006/main" count="113" uniqueCount="76">
  <si>
    <t>　</t>
    <phoneticPr fontId="3"/>
  </si>
  <si>
    <t>円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</si>
  <si>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</si>
  <si>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</si>
  <si>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</si>
  <si>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</si>
  <si>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</si>
  <si>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支援金額…④</t>
    <rPh sb="0" eb="4">
      <t>シエンキンガク</t>
    </rPh>
    <phoneticPr fontId="4"/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</si>
  <si>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</si>
  <si>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※③＝①－②</t>
    <phoneticPr fontId="4"/>
  </si>
  <si>
    <t>※小数点以下切り上げ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</si>
  <si>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</si>
  <si>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</si>
  <si>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</si>
  <si>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</si>
  <si>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</si>
  <si>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</si>
  <si>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</si>
  <si>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</si>
  <si>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</si>
  <si>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大企業</t>
    <rPh sb="0" eb="3">
      <t>ダイキギョウ</t>
    </rPh>
    <phoneticPr fontId="4"/>
  </si>
  <si>
    <t>1日当たりの売上高①</t>
    <rPh sb="1" eb="2">
      <t>ニチ</t>
    </rPh>
    <rPh sb="2" eb="3">
      <t>ア</t>
    </rPh>
    <rPh sb="6" eb="9">
      <t>ウリアゲダカ</t>
    </rPh>
    <phoneticPr fontId="4"/>
  </si>
  <si>
    <t>支援金額…⑤</t>
    <rPh sb="0" eb="4">
      <t>シエンキンガク</t>
    </rPh>
    <phoneticPr fontId="4"/>
  </si>
  <si>
    <t>×０．３＝</t>
    <phoneticPr fontId="4"/>
  </si>
  <si>
    <t>【A】</t>
    <phoneticPr fontId="3"/>
  </si>
  <si>
    <t>【B】</t>
    <phoneticPr fontId="3"/>
  </si>
  <si>
    <t>×０．４</t>
    <phoneticPr fontId="3"/>
  </si>
  <si>
    <t>円⇒</t>
    <rPh sb="0" eb="1">
      <t>エン</t>
    </rPh>
    <phoneticPr fontId="4"/>
  </si>
  <si>
    <t>【B】の金額</t>
    <rPh sb="4" eb="6">
      <t>キンガク</t>
    </rPh>
    <phoneticPr fontId="4"/>
  </si>
  <si>
    <t>日</t>
    <rPh sb="0" eb="1">
      <t>ニチ</t>
    </rPh>
    <phoneticPr fontId="3"/>
  </si>
  <si>
    <t>A1</t>
    <phoneticPr fontId="3"/>
  </si>
  <si>
    <t>A2</t>
    <phoneticPr fontId="3"/>
  </si>
  <si>
    <t>B1</t>
    <phoneticPr fontId="3"/>
  </si>
  <si>
    <t>C1</t>
    <phoneticPr fontId="3"/>
  </si>
  <si>
    <t>暦日数※</t>
    <rPh sb="0" eb="1">
      <t>コヨミ</t>
    </rPh>
    <rPh sb="1" eb="3">
      <t>ニッスウ</t>
    </rPh>
    <phoneticPr fontId="3"/>
  </si>
  <si>
    <t>小数点以下切り上げ</t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</si>
  <si>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</si>
  <si>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</si>
  <si>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</si>
  <si>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</si>
  <si>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</si>
  <si>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</si>
  <si>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第三者認証を取得した日</t>
    <rPh sb="0" eb="3">
      <t>ダイサンシャ</t>
    </rPh>
    <rPh sb="3" eb="5">
      <t>ニンショウ</t>
    </rPh>
    <rPh sb="6" eb="8">
      <t>シュトク</t>
    </rPh>
    <rPh sb="10" eb="11">
      <t>ヒ</t>
    </rPh>
    <phoneticPr fontId="3"/>
  </si>
  <si>
    <t>第三者認証を取得した日の前日までの日数</t>
    <rPh sb="0" eb="5">
      <t>ダイサンシャニンショウ</t>
    </rPh>
    <rPh sb="6" eb="8">
      <t>シュトク</t>
    </rPh>
    <rPh sb="10" eb="11">
      <t>ヒ</t>
    </rPh>
    <rPh sb="12" eb="14">
      <t>ゼンジツ</t>
    </rPh>
    <rPh sb="17" eb="19">
      <t>ニッスウ</t>
    </rPh>
    <phoneticPr fontId="4"/>
  </si>
  <si>
    <t>1日当たりの支援金額</t>
    <rPh sb="1" eb="2">
      <t>ニチ</t>
    </rPh>
    <rPh sb="2" eb="3">
      <t>ア</t>
    </rPh>
    <rPh sb="6" eb="10">
      <t>シエンキンガク</t>
    </rPh>
    <phoneticPr fontId="4"/>
  </si>
  <si>
    <t>支援金額④、支援金額⑤のいずれか低い額(上限額20万円)</t>
    <rPh sb="0" eb="4">
      <t>シエンキンガク</t>
    </rPh>
    <rPh sb="6" eb="10">
      <t>シエンキンガク</t>
    </rPh>
    <rPh sb="16" eb="17">
      <t>ヒク</t>
    </rPh>
    <rPh sb="18" eb="19">
      <t>ガク</t>
    </rPh>
    <rPh sb="20" eb="23">
      <t>ジョウゲンガク</t>
    </rPh>
    <rPh sb="25" eb="27">
      <t>マンエン</t>
    </rPh>
    <phoneticPr fontId="4"/>
  </si>
  <si>
    <t>1日当たりの減少額③に0.4をかけて1日当たりの支援金額を算出(上限額20万円)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5">
      <t>ジョウゲンガク</t>
    </rPh>
    <rPh sb="37" eb="39">
      <t>マンエン</t>
    </rPh>
    <phoneticPr fontId="4"/>
  </si>
  <si>
    <t>1日当たりの減少額③に0.4をかけて1日当たりの支援金額を算出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</si>
  <si>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1日当たりの売上高①に0.3をかけて1日当たりの支援金額を算出</t>
    <rPh sb="1" eb="2">
      <t>ニチ</t>
    </rPh>
    <rPh sb="2" eb="3">
      <t>ア</t>
    </rPh>
    <rPh sb="6" eb="8">
      <t>ウリアゲ</t>
    </rPh>
    <rPh sb="8" eb="9">
      <t>ダカ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</si>
  <si>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【A】の金額</t>
    <rPh sb="4" eb="6">
      <t>キンガク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</si>
  <si>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</si>
  <si>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</si>
  <si>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今回支給額（⑥＋⑦）</t>
    <rPh sb="0" eb="2">
      <t>コンカイ</t>
    </rPh>
    <rPh sb="2" eb="4">
      <t>シキュウ</t>
    </rPh>
    <phoneticPr fontId="4"/>
  </si>
  <si>
    <t>第三者認証を取得した日の前日までの総支給額…⑥</t>
    <rPh sb="6" eb="8">
      <t>シュトク</t>
    </rPh>
    <phoneticPr fontId="4"/>
  </si>
  <si>
    <t>第三者認証を取得した日以降の総支給額…⑦</t>
    <rPh sb="6" eb="8">
      <t>シュトク</t>
    </rPh>
    <phoneticPr fontId="3"/>
  </si>
  <si>
    <t>施設（店舗）名</t>
    <rPh sb="0" eb="2">
      <t>シセツ</t>
    </rPh>
    <rPh sb="3" eb="5">
      <t>テンポ</t>
    </rPh>
    <rPh sb="6" eb="7">
      <t>メイ</t>
    </rPh>
    <phoneticPr fontId="4"/>
  </si>
  <si>
    <t>第三者認証を取得した日以降の日数</t>
    <rPh sb="0" eb="5">
      <t>ダイサンシャニンショウ</t>
    </rPh>
    <rPh sb="6" eb="8">
      <t>シュトク</t>
    </rPh>
    <rPh sb="10" eb="11">
      <t>ヒ</t>
    </rPh>
    <rPh sb="11" eb="13">
      <t>イコウ</t>
    </rPh>
    <rPh sb="14" eb="16">
      <t>ニッスウ</t>
    </rPh>
    <phoneticPr fontId="4"/>
  </si>
  <si>
    <t>＜認証前の期間＞</t>
    <rPh sb="1" eb="3">
      <t>ニンショウ</t>
    </rPh>
    <rPh sb="3" eb="4">
      <t>マエ</t>
    </rPh>
    <rPh sb="5" eb="7">
      <t>キカン</t>
    </rPh>
    <phoneticPr fontId="3"/>
  </si>
  <si>
    <t>＜認証後の期間＞</t>
    <rPh sb="3" eb="4">
      <t>アト</t>
    </rPh>
    <phoneticPr fontId="3"/>
  </si>
  <si>
    <t>○</t>
    <phoneticPr fontId="3"/>
  </si>
  <si>
    <t>要請期間</t>
    <rPh sb="0" eb="2">
      <t>ヨウセイ</t>
    </rPh>
    <rPh sb="2" eb="4">
      <t>キカン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</si>
  <si>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</si>
  <si>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</si>
  <si>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2019年、2020年又は2021年の2月～3月の1日当たりの飲食業の売上高（消費税及び地方消費税を除く）を計算してください。</t>
    <phoneticPr fontId="4"/>
  </si>
  <si>
    <t>2~3</t>
    <phoneticPr fontId="3"/>
  </si>
  <si>
    <t>※2019年2~3月　59日
　2020年2~3月　60日
　2021年2~3月　59日</t>
    <rPh sb="5" eb="6">
      <t>ネン</t>
    </rPh>
    <rPh sb="9" eb="10">
      <t>ツキ</t>
    </rPh>
    <rPh sb="13" eb="14">
      <t>ニチ</t>
    </rPh>
    <rPh sb="20" eb="21">
      <t>ネン</t>
    </rPh>
    <rPh sb="24" eb="25">
      <t>ツキ</t>
    </rPh>
    <rPh sb="28" eb="29">
      <t>ニチ</t>
    </rPh>
    <rPh sb="35" eb="36">
      <t>ネン</t>
    </rPh>
    <rPh sb="39" eb="40">
      <t>ツキ</t>
    </rPh>
    <rPh sb="43" eb="44">
      <t>ニチ</t>
    </rPh>
    <phoneticPr fontId="3"/>
  </si>
  <si>
    <t>2022年の2~3月の1日当たりの飲食業の売上高を計算してください。</t>
    <rPh sb="4" eb="5">
      <t>ネン</t>
    </rPh>
    <rPh sb="9" eb="10">
      <t>ガツ</t>
    </rPh>
    <rPh sb="12" eb="13">
      <t>ニチ</t>
    </rPh>
    <rPh sb="13" eb="14">
      <t>ア</t>
    </rPh>
    <rPh sb="17" eb="20">
      <t>インショクギョウ</t>
    </rPh>
    <rPh sb="21" eb="24">
      <t>ウリアゲダカ</t>
    </rPh>
    <rPh sb="25" eb="27">
      <t>ケイサン</t>
    </rPh>
    <phoneticPr fontId="4"/>
  </si>
  <si>
    <t>2022年の2~3月の売上高</t>
    <rPh sb="13" eb="14">
      <t>ダカ</t>
    </rPh>
    <phoneticPr fontId="4"/>
  </si>
  <si>
    <t>★2022年2月21日から第三者認証を取得した日の前日まで</t>
    <rPh sb="5" eb="6">
      <t>ネン</t>
    </rPh>
    <rPh sb="7" eb="8">
      <t>ガツ</t>
    </rPh>
    <rPh sb="10" eb="11">
      <t>ニチ</t>
    </rPh>
    <rPh sb="13" eb="16">
      <t>ダイサンシャ</t>
    </rPh>
    <rPh sb="16" eb="18">
      <t>ニンショウ</t>
    </rPh>
    <rPh sb="19" eb="21">
      <t>シュトク</t>
    </rPh>
    <rPh sb="23" eb="24">
      <t>ヒ</t>
    </rPh>
    <rPh sb="25" eb="27">
      <t>ゼンジツ</t>
    </rPh>
    <phoneticPr fontId="3"/>
  </si>
  <si>
    <t>★第三者認証の取得日から2022年3月6日まで</t>
    <rPh sb="1" eb="4">
      <t>ダイサンシャ</t>
    </rPh>
    <rPh sb="4" eb="6">
      <t>ニンショウ</t>
    </rPh>
    <rPh sb="7" eb="9">
      <t>シュトク</t>
    </rPh>
    <rPh sb="9" eb="10">
      <t>ヒ</t>
    </rPh>
    <rPh sb="16" eb="17">
      <t>ネン</t>
    </rPh>
    <rPh sb="18" eb="19">
      <t>ツキ</t>
    </rPh>
    <rPh sb="20" eb="21">
      <t>ニチ</t>
    </rPh>
    <phoneticPr fontId="3"/>
  </si>
  <si>
    <t>☆2019年2月2日以降に営業を始めた施設（店舗）は次の計算式により、1日当たりの売上高①を計算することも可能です。</t>
    <phoneticPr fontId="4"/>
  </si>
  <si>
    <t>日＝</t>
    <rPh sb="0" eb="1">
      <t>ニチ</t>
    </rPh>
    <phoneticPr fontId="3"/>
  </si>
  <si>
    <t>まん延防止等重点措置協力支援金（飲食店等）【令和４年２～３月分】申請書【協力支援金額の計算手順】</t>
    <rPh sb="36" eb="38">
      <t>キョウリョク</t>
    </rPh>
    <rPh sb="38" eb="40">
      <t>シエン</t>
    </rPh>
    <rPh sb="40" eb="42">
      <t>キンガク</t>
    </rPh>
    <rPh sb="43" eb="45">
      <t>ケイサン</t>
    </rPh>
    <rPh sb="45" eb="47">
      <t>テジュン</t>
    </rPh>
    <phoneticPr fontId="4"/>
  </si>
  <si>
    <r>
      <rPr>
        <u/>
        <sz val="16"/>
        <rFont val="HG創英角ﾎﾟｯﾌﾟ体"/>
        <family val="3"/>
        <charset val="128"/>
      </rPr>
      <t>要請期間中に第三者認証を取得し、認証日から認証店Ａ</t>
    </r>
    <r>
      <rPr>
        <b/>
        <sz val="8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注意）要請期間中に第三者認証を取得し、認証日から認証店Ｂ</t>
    </r>
    <r>
      <rPr>
        <u/>
        <sz val="8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様式1-4-イを使用してください。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※1:21時までの営業時短（酒類提供11～20時まで） ※2:20時までの営業時短（酒類提供停止）</t>
    </r>
    <rPh sb="37" eb="39">
      <t>チュウイ</t>
    </rPh>
    <rPh sb="40" eb="42">
      <t>ヨウセイ</t>
    </rPh>
    <rPh sb="42" eb="45">
      <t>キカンチュウ</t>
    </rPh>
    <rPh sb="46" eb="49">
      <t>ダイサンシャ</t>
    </rPh>
    <rPh sb="49" eb="51">
      <t>ニンショウ</t>
    </rPh>
    <rPh sb="52" eb="54">
      <t>シュトク</t>
    </rPh>
    <rPh sb="56" eb="58">
      <t>ニンショウ</t>
    </rPh>
    <rPh sb="58" eb="59">
      <t>ビ</t>
    </rPh>
    <rPh sb="61" eb="64">
      <t>ニンショウテン</t>
    </rPh>
    <rPh sb="70" eb="72">
      <t>エイギョウ</t>
    </rPh>
    <rPh sb="74" eb="76">
      <t>バアイ</t>
    </rPh>
    <rPh sb="78" eb="80">
      <t>ヨウシキ</t>
    </rPh>
    <rPh sb="86" eb="88">
      <t>シヨウ</t>
    </rPh>
    <rPh sb="129" eb="130">
      <t>ジ</t>
    </rPh>
    <rPh sb="133" eb="135">
      <t>エイギョウ</t>
    </rPh>
    <rPh sb="135" eb="137">
      <t>ジタン</t>
    </rPh>
    <rPh sb="138" eb="139">
      <t>サケ</t>
    </rPh>
    <rPh sb="139" eb="140">
      <t>ルイ</t>
    </rPh>
    <rPh sb="140" eb="142">
      <t>テイキョウ</t>
    </rPh>
    <rPh sb="142" eb="144">
      <t>テイシ</t>
    </rPh>
    <phoneticPr fontId="3"/>
  </si>
  <si>
    <t>暦日数★</t>
    <rPh sb="0" eb="1">
      <t>レキ</t>
    </rPh>
    <rPh sb="1" eb="3">
      <t>ニッスウ</t>
    </rPh>
    <phoneticPr fontId="3"/>
  </si>
  <si>
    <t>★開店日が2022年2月1日以前→59日　2022年2月2日以降→開店日から3月31日までの暦日数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</si>
</sst>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.0_ "/>
    <numFmt numFmtId="179" formatCode="0_);[Red]\(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8"/>
      <name val="游ゴシック"/>
      <family val="3"/>
      <charset val="128"/>
    </font>
    <font>
      <u/>
      <sz val="12"/>
      <name val="游ゴシック"/>
      <family val="3"/>
      <charset val="128"/>
    </font>
    <font>
      <u/>
      <sz val="8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b/>
      <sz val="11"/>
      <name val="游ゴシック"/>
      <family val="3"/>
      <charset val="128"/>
    </font>
    <font>
      <sz val="16"/>
      <name val="Meiryo UI"/>
      <family val="2"/>
      <charset val="128"/>
    </font>
    <font>
      <sz val="14"/>
      <color theme="0"/>
      <name val="Meiryo UI"/>
      <family val="2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sz val="11"/>
      <color theme="0" tint="-0.34998626667073579"/>
      <name val="游ゴシック"/>
      <family val="3"/>
      <charset val="128"/>
    </font>
    <font>
      <u/>
      <sz val="16"/>
      <name val="HG創英角ﾎﾟｯﾌﾟ体"/>
      <family val="3"/>
      <charset val="128"/>
    </font>
    <font>
      <b/>
      <sz val="9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17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18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17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20" xfId="2" applyFont="1" applyFill="1" applyBorder="1">
      <alignment vertical="center"/>
    </xf>
    <xf numFmtId="0" fontId="5" fillId="6" borderId="23" xfId="2" applyFont="1" applyFill="1" applyBorder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2" borderId="0" xfId="2" applyFont="1" applyFill="1" applyBorder="1" applyProtection="1">
      <alignment vertical="center"/>
    </xf>
    <xf numFmtId="0" fontId="5" fillId="6" borderId="24" xfId="2" applyFont="1" applyFill="1" applyBorder="1">
      <alignment vertical="center"/>
    </xf>
    <xf numFmtId="0" fontId="7" fillId="0" borderId="0" xfId="2" applyFont="1" applyBorder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vertical="center"/>
    </xf>
    <xf numFmtId="0" fontId="7" fillId="0" borderId="0" xfId="2" applyFont="1">
      <alignment vertical="center"/>
    </xf>
    <xf numFmtId="0" fontId="5" fillId="6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21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0" xfId="2" applyFont="1" applyFill="1">
      <alignment vertical="center"/>
    </xf>
    <xf numFmtId="176" fontId="19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22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14" fillId="0" borderId="4" xfId="2" applyNumberFormat="1" applyFont="1" applyBorder="1" applyAlignment="1">
      <alignment vertical="center"/>
    </xf>
    <xf numFmtId="0" fontId="22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left" vertical="center"/>
    </xf>
    <xf numFmtId="176" fontId="6" fillId="0" borderId="0" xfId="2" applyNumberFormat="1" applyFont="1" applyBorder="1" applyAlignment="1">
      <alignment vertical="center"/>
    </xf>
    <xf numFmtId="0" fontId="7" fillId="0" borderId="0" xfId="2" applyFont="1" applyFill="1" applyBorder="1">
      <alignment vertical="center"/>
    </xf>
    <xf numFmtId="176" fontId="14" fillId="0" borderId="0" xfId="2" applyNumberFormat="1" applyFont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0" fontId="22" fillId="0" borderId="4" xfId="2" applyFont="1" applyBorder="1" applyAlignment="1">
      <alignment vertical="center"/>
    </xf>
    <xf numFmtId="0" fontId="7" fillId="0" borderId="6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1" xfId="2" applyFont="1" applyBorder="1">
      <alignment vertical="center"/>
    </xf>
    <xf numFmtId="0" fontId="21" fillId="0" borderId="0" xfId="2" applyFont="1" applyFill="1" applyBorder="1">
      <alignment vertical="center"/>
    </xf>
    <xf numFmtId="56" fontId="7" fillId="0" borderId="0" xfId="2" applyNumberFormat="1" applyFont="1">
      <alignment vertical="center"/>
    </xf>
    <xf numFmtId="0" fontId="24" fillId="2" borderId="27" xfId="2" applyFont="1" applyFill="1" applyBorder="1" applyAlignment="1" applyProtection="1">
      <alignment vertical="center"/>
      <protection locked="0"/>
    </xf>
    <xf numFmtId="0" fontId="21" fillId="5" borderId="27" xfId="2" applyFont="1" applyFill="1" applyBorder="1" applyProtection="1">
      <alignment vertical="center"/>
      <protection locked="0"/>
    </xf>
    <xf numFmtId="0" fontId="7" fillId="5" borderId="27" xfId="2" applyFont="1" applyFill="1" applyBorder="1" applyProtection="1">
      <alignment vertical="center"/>
      <protection locked="0"/>
    </xf>
    <xf numFmtId="0" fontId="27" fillId="0" borderId="0" xfId="2" applyFont="1">
      <alignment vertical="center"/>
    </xf>
    <xf numFmtId="0" fontId="26" fillId="0" borderId="13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26" fillId="0" borderId="0" xfId="2" applyFont="1">
      <alignment vertical="center"/>
    </xf>
    <xf numFmtId="0" fontId="29" fillId="0" borderId="0" xfId="2" applyFont="1" applyFill="1">
      <alignment vertical="center"/>
    </xf>
    <xf numFmtId="0" fontId="27" fillId="0" borderId="0" xfId="2" applyFont="1" applyBorder="1" applyAlignment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center" vertical="center"/>
    </xf>
    <xf numFmtId="38" fontId="22" fillId="0" borderId="3" xfId="1" applyFont="1" applyBorder="1" applyAlignment="1">
      <alignment horizontal="center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176" fontId="21" fillId="3" borderId="4" xfId="2" applyNumberFormat="1" applyFont="1" applyFill="1" applyBorder="1" applyAlignment="1" applyProtection="1">
      <alignment horizontal="center" vertical="center"/>
      <protection locked="0"/>
    </xf>
    <xf numFmtId="176" fontId="21" fillId="3" borderId="3" xfId="2" applyNumberFormat="1" applyFont="1" applyFill="1" applyBorder="1" applyAlignment="1" applyProtection="1">
      <alignment horizontal="center" vertical="center"/>
      <protection locked="0"/>
    </xf>
    <xf numFmtId="176" fontId="21" fillId="3" borderId="2" xfId="2" applyNumberFormat="1" applyFont="1" applyFill="1" applyBorder="1" applyAlignment="1" applyProtection="1">
      <alignment horizontal="center" vertical="center"/>
      <protection locked="0"/>
    </xf>
    <xf numFmtId="0" fontId="5" fillId="3" borderId="0" xfId="2" applyFont="1" applyFill="1" applyBorder="1" applyAlignment="1" applyProtection="1">
      <alignment horizontal="left" vertical="center" wrapText="1"/>
    </xf>
    <xf numFmtId="0" fontId="5" fillId="3" borderId="26" xfId="2" applyFont="1" applyFill="1" applyBorder="1" applyAlignment="1" applyProtection="1">
      <alignment horizontal="left" vertical="center" wrapText="1"/>
    </xf>
    <xf numFmtId="176" fontId="21" fillId="0" borderId="4" xfId="2" applyNumberFormat="1" applyFont="1" applyFill="1" applyBorder="1" applyAlignment="1">
      <alignment horizontal="center" vertical="center"/>
    </xf>
    <xf numFmtId="176" fontId="21" fillId="0" borderId="3" xfId="2" applyNumberFormat="1" applyFont="1" applyFill="1" applyBorder="1" applyAlignment="1">
      <alignment horizontal="center" vertical="center"/>
    </xf>
    <xf numFmtId="176" fontId="21" fillId="0" borderId="2" xfId="2" applyNumberFormat="1" applyFont="1" applyFill="1" applyBorder="1" applyAlignment="1">
      <alignment horizontal="center" vertical="center"/>
    </xf>
    <xf numFmtId="176" fontId="28" fillId="2" borderId="4" xfId="2" applyNumberFormat="1" applyFont="1" applyFill="1" applyBorder="1" applyAlignment="1" applyProtection="1">
      <alignment horizontal="center" vertical="center"/>
      <protection locked="0"/>
    </xf>
    <xf numFmtId="176" fontId="28" fillId="2" borderId="3" xfId="2" applyNumberFormat="1" applyFont="1" applyFill="1" applyBorder="1" applyAlignment="1" applyProtection="1">
      <alignment horizontal="center" vertical="center"/>
      <protection locked="0"/>
    </xf>
    <xf numFmtId="176" fontId="28" fillId="2" borderId="2" xfId="2" applyNumberFormat="1" applyFont="1" applyFill="1" applyBorder="1" applyAlignment="1" applyProtection="1">
      <alignment horizontal="center" vertical="center"/>
      <protection locked="0"/>
    </xf>
    <xf numFmtId="0" fontId="5" fillId="0" borderId="4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3" fontId="7" fillId="4" borderId="4" xfId="2" applyNumberFormat="1" applyFont="1" applyFill="1" applyBorder="1" applyAlignment="1">
      <alignment horizontal="center" vertical="center"/>
    </xf>
    <xf numFmtId="3" fontId="7" fillId="4" borderId="3" xfId="2" applyNumberFormat="1" applyFont="1" applyFill="1" applyBorder="1" applyAlignment="1">
      <alignment horizontal="center" vertical="center"/>
    </xf>
    <xf numFmtId="3" fontId="7" fillId="4" borderId="2" xfId="2" applyNumberFormat="1" applyFont="1" applyFill="1" applyBorder="1" applyAlignment="1">
      <alignment horizontal="center" vertical="center"/>
    </xf>
    <xf numFmtId="0" fontId="26" fillId="2" borderId="4" xfId="2" applyFont="1" applyFill="1" applyBorder="1" applyAlignment="1">
      <alignment horizontal="center" vertical="center"/>
    </xf>
    <xf numFmtId="0" fontId="26" fillId="2" borderId="3" xfId="2" applyFont="1" applyFill="1" applyBorder="1" applyAlignment="1">
      <alignment horizontal="center" vertical="center"/>
    </xf>
    <xf numFmtId="0" fontId="26" fillId="2" borderId="2" xfId="2" applyFont="1" applyFill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/>
    </xf>
    <xf numFmtId="176" fontId="26" fillId="0" borderId="3" xfId="2" applyNumberFormat="1" applyFont="1" applyBorder="1" applyAlignment="1">
      <alignment horizontal="center" vertical="center"/>
    </xf>
    <xf numFmtId="176" fontId="26" fillId="0" borderId="2" xfId="2" applyNumberFormat="1" applyFont="1" applyBorder="1" applyAlignment="1">
      <alignment horizontal="center" vertical="center"/>
    </xf>
    <xf numFmtId="177" fontId="26" fillId="0" borderId="4" xfId="2" applyNumberFormat="1" applyFont="1" applyBorder="1" applyAlignment="1">
      <alignment horizontal="center" vertical="center"/>
    </xf>
    <xf numFmtId="177" fontId="26" fillId="0" borderId="3" xfId="2" applyNumberFormat="1" applyFont="1" applyBorder="1" applyAlignment="1">
      <alignment horizontal="center" vertical="center"/>
    </xf>
    <xf numFmtId="177" fontId="26" fillId="0" borderId="2" xfId="2" applyNumberFormat="1" applyFont="1" applyBorder="1" applyAlignment="1">
      <alignment horizontal="center" vertical="center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7" borderId="13" xfId="2" applyFont="1" applyFill="1" applyBorder="1" applyAlignment="1">
      <alignment horizontal="center" vertical="center"/>
    </xf>
    <xf numFmtId="0" fontId="10" fillId="7" borderId="0" xfId="2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vertical="center"/>
    </xf>
    <xf numFmtId="0" fontId="2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21" fillId="6" borderId="25" xfId="2" applyFont="1" applyFill="1" applyBorder="1" applyAlignment="1">
      <alignment horizontal="center" vertical="center" shrinkToFit="1"/>
    </xf>
    <xf numFmtId="0" fontId="31" fillId="6" borderId="25" xfId="2" applyFont="1" applyFill="1" applyBorder="1" applyAlignment="1">
      <alignment vertical="center" shrinkToFit="1"/>
    </xf>
    <xf numFmtId="0" fontId="19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>
      <alignment horizontal="left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5" fillId="5" borderId="4" xfId="2" applyFont="1" applyFill="1" applyBorder="1" applyAlignment="1" applyProtection="1">
      <alignment horizontal="center" vertical="center"/>
      <protection locked="0"/>
    </xf>
    <xf numFmtId="0" fontId="5" fillId="5" borderId="3" xfId="2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176" fontId="20" fillId="2" borderId="4" xfId="2" applyNumberFormat="1" applyFont="1" applyFill="1" applyBorder="1" applyAlignment="1" applyProtection="1">
      <alignment horizontal="center" vertical="center"/>
      <protection locked="0"/>
    </xf>
    <xf numFmtId="176" fontId="20" fillId="2" borderId="3" xfId="2" applyNumberFormat="1" applyFont="1" applyFill="1" applyBorder="1" applyAlignment="1" applyProtection="1">
      <alignment horizontal="center" vertical="center"/>
      <protection locked="0"/>
    </xf>
    <xf numFmtId="176" fontId="20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25" fillId="5" borderId="4" xfId="2" applyFont="1" applyFill="1" applyBorder="1" applyAlignment="1" applyProtection="1">
      <alignment horizontal="center" vertical="center"/>
      <protection locked="0"/>
    </xf>
    <xf numFmtId="0" fontId="25" fillId="5" borderId="2" xfId="2" applyFont="1" applyFill="1" applyBorder="1" applyAlignment="1" applyProtection="1">
      <alignment horizontal="center" vertical="center"/>
      <protection locked="0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179" fontId="26" fillId="0" borderId="4" xfId="2" applyNumberFormat="1" applyFont="1" applyFill="1" applyBorder="1" applyAlignment="1" applyProtection="1">
      <alignment horizontal="center" vertical="center"/>
    </xf>
    <xf numFmtId="179" fontId="26" fillId="0" borderId="3" xfId="2" applyNumberFormat="1" applyFont="1" applyFill="1" applyBorder="1" applyAlignment="1" applyProtection="1">
      <alignment horizontal="center" vertical="center"/>
    </xf>
    <xf numFmtId="179" fontId="26" fillId="0" borderId="2" xfId="2" applyNumberFormat="1" applyFont="1" applyFill="1" applyBorder="1" applyAlignment="1" applyProtection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8" fillId="3" borderId="17" xfId="2" applyFont="1" applyFill="1" applyBorder="1" applyAlignment="1" applyProtection="1">
      <alignment horizontal="left" vertical="center" wrapText="1"/>
    </xf>
    <xf numFmtId="0" fontId="24" fillId="2" borderId="4" xfId="2" applyFont="1" applyFill="1" applyBorder="1" applyAlignment="1" applyProtection="1">
      <alignment horizontal="center" vertical="center"/>
      <protection locked="0"/>
    </xf>
    <xf numFmtId="0" fontId="24" fillId="2" borderId="2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44302</xdr:colOff>
      <xdr:row>1</xdr:row>
      <xdr:rowOff>33746</xdr:rowOff>
    </xdr:from>
    <xdr:to>
      <xdr:col>35</xdr:col>
      <xdr:colOff>42725</xdr:colOff>
      <xdr:row>1</xdr:row>
      <xdr:rowOff>302557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53214" y="269070"/>
          <a:ext cx="1018158" cy="2688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1-4-</a:t>
          </a:r>
          <a:r>
            <a:rPr kumimoji="1" lang="ja-JP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ウ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＞</a:t>
          </a:r>
        </a:p>
      </xdr:txBody>
    </xdr:sp>
    <xdr:clientData/>
  </xdr:twoCellAnchor>
  <xdr:twoCellAnchor>
    <xdr:from>
      <xdr:col>0</xdr:col>
      <xdr:colOff>0</xdr:colOff>
      <xdr:row>36</xdr:row>
      <xdr:rowOff>29633</xdr:rowOff>
    </xdr:from>
    <xdr:to>
      <xdr:col>21</xdr:col>
      <xdr:colOff>139701</xdr:colOff>
      <xdr:row>36</xdr:row>
      <xdr:rowOff>211666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11812058"/>
          <a:ext cx="3940176" cy="18203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従来（通常）の営業終了時間について、該当する方にチェックをいれてください。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44303</xdr:colOff>
      <xdr:row>37</xdr:row>
      <xdr:rowOff>22151</xdr:rowOff>
    </xdr:from>
    <xdr:to>
      <xdr:col>35</xdr:col>
      <xdr:colOff>22153</xdr:colOff>
      <xdr:row>38</xdr:row>
      <xdr:rowOff>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79572" y="9437247"/>
          <a:ext cx="6572081" cy="16102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時すぎ、</a:t>
          </a:r>
          <a:r>
            <a:rPr kumimoji="1" lang="en-US" altLang="ja-JP" sz="800">
              <a:solidFill>
                <a:sysClr val="windowText" lastClr="000000"/>
              </a:solidFill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</a:rPr>
            <a:t>時まで（認証取得日以降の期間は協力支援金の対象外（</a:t>
          </a:r>
          <a:r>
            <a:rPr kumimoji="1" lang="en-US" altLang="ja-JP" sz="800">
              <a:solidFill>
                <a:sysClr val="windowText" lastClr="000000"/>
              </a:solidFill>
            </a:rPr>
            <a:t>【E】</a:t>
          </a:r>
          <a:r>
            <a:rPr kumimoji="1" lang="ja-JP" altLang="en-US" sz="800">
              <a:solidFill>
                <a:sysClr val="windowText" lastClr="000000"/>
              </a:solidFill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</a:rPr>
            <a:t>【H】</a:t>
          </a:r>
          <a:r>
            <a:rPr kumimoji="1" lang="ja-JP" altLang="en-US" sz="800">
              <a:solidFill>
                <a:sysClr val="windowText" lastClr="000000"/>
              </a:solidFill>
            </a:rPr>
            <a:t>は０円）となります。）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55380</xdr:colOff>
      <xdr:row>39</xdr:row>
      <xdr:rowOff>11076</xdr:rowOff>
    </xdr:from>
    <xdr:to>
      <xdr:col>20</xdr:col>
      <xdr:colOff>110756</xdr:colOff>
      <xdr:row>40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74973" y="9768663"/>
          <a:ext cx="3067934" cy="16613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>
              <a:solidFill>
                <a:sysClr val="windowText" lastClr="000000"/>
              </a:solidFill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</a:rPr>
            <a:t>時を超えている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8283</xdr:colOff>
      <xdr:row>13</xdr:row>
      <xdr:rowOff>33130</xdr:rowOff>
    </xdr:from>
    <xdr:to>
      <xdr:col>31</xdr:col>
      <xdr:colOff>147797</xdr:colOff>
      <xdr:row>14</xdr:row>
      <xdr:rowOff>27380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72718" y="3528391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2"/>
  <sheetViews>
    <sheetView tabSelected="1" view="pageBreakPreview" zoomScale="85" zoomScaleNormal="100" zoomScaleSheetLayoutView="85" workbookViewId="0">
      <selection activeCell="AI5" sqref="AI5"/>
    </sheetView>
  </sheetViews>
  <sheetFormatPr defaultColWidth="2.375" defaultRowHeight="18.75"/>
  <cols>
    <col min="1" max="1" width="2.375" style="33"/>
    <col min="2" max="2" width="2.375" style="33" customWidth="1"/>
    <col min="3" max="3" width="3.75" style="33" bestFit="1" customWidth="1"/>
    <col min="4" max="10" width="2.375" style="33"/>
    <col min="11" max="11" width="2.375" style="33" customWidth="1"/>
    <col min="12" max="12" width="2.375" style="33"/>
    <col min="13" max="13" width="2.375" style="33" customWidth="1"/>
    <col min="14" max="17" width="2.375" style="33"/>
    <col min="18" max="18" width="4.625" style="33" customWidth="1"/>
    <col min="19" max="21" width="2.375" style="33"/>
    <col min="22" max="22" width="4.125" style="33" customWidth="1"/>
    <col min="23" max="23" width="2.375" style="33" customWidth="1"/>
    <col min="24" max="24" width="3.375" style="33" customWidth="1"/>
    <col min="25" max="25" width="5.25" style="33" customWidth="1"/>
    <col min="26" max="26" width="4.75" style="33" customWidth="1"/>
    <col min="27" max="29" width="2.375" style="33"/>
    <col min="30" max="30" width="2.75" style="33" customWidth="1"/>
    <col min="31" max="31" width="3.25" style="33" customWidth="1"/>
    <col min="32" max="32" width="4.125" style="33" customWidth="1"/>
    <col min="33" max="33" width="2.375" style="33"/>
    <col min="34" max="34" width="1.375" style="33" customWidth="1"/>
    <col min="35" max="37" width="2.375" style="33"/>
    <col min="38" max="38" width="6.5" style="33" bestFit="1" customWidth="1"/>
    <col min="39" max="16384" width="2.375" style="33"/>
  </cols>
  <sheetData>
    <row r="1" spans="1:47" s="28" customFormat="1" ht="19.149999999999999" customHeight="1">
      <c r="A1" s="138" t="s">
        <v>72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1:47" s="29" customFormat="1" ht="25.5">
      <c r="A2" s="140" t="s">
        <v>20</v>
      </c>
      <c r="B2" s="141"/>
      <c r="C2" s="141"/>
      <c r="D2" s="141"/>
      <c r="E2" s="141"/>
      <c r="F2" s="141"/>
      <c r="G2" s="141"/>
      <c r="H2" s="141"/>
      <c r="I2" s="142"/>
      <c r="J2" s="142"/>
      <c r="K2" s="142"/>
      <c r="L2" s="143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</row>
    <row r="3" spans="1:47" s="31" customFormat="1" ht="81.75" customHeight="1">
      <c r="A3" s="30"/>
      <c r="B3" s="150" t="s">
        <v>73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7">
      <c r="A4" s="145" t="s">
        <v>55</v>
      </c>
      <c r="B4" s="146"/>
      <c r="C4" s="146"/>
      <c r="D4" s="146"/>
      <c r="E4" s="146"/>
      <c r="F4" s="147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</row>
    <row r="5" spans="1:47" ht="11.25" customHeight="1"/>
    <row r="6" spans="1:47" s="1" customFormat="1" ht="15.75">
      <c r="B6" s="26" t="s">
        <v>63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4"/>
    </row>
    <row r="7" spans="1:47" s="1" customFormat="1" ht="11.25" customHeight="1" thickBot="1">
      <c r="B7" s="21"/>
      <c r="C7" s="21"/>
      <c r="D7" s="21"/>
      <c r="E7" s="21"/>
      <c r="F7" s="21"/>
      <c r="G7" s="21"/>
      <c r="H7" s="21"/>
      <c r="I7" s="21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47" s="1" customFormat="1" ht="16.5" thickBot="1">
      <c r="B8" s="151"/>
      <c r="C8" s="152"/>
      <c r="D8" s="152"/>
      <c r="E8" s="153"/>
      <c r="F8" s="20" t="s">
        <v>17</v>
      </c>
      <c r="G8" s="154" t="s">
        <v>64</v>
      </c>
      <c r="H8" s="154"/>
      <c r="I8" s="19" t="s">
        <v>16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55" t="s">
        <v>65</v>
      </c>
      <c r="Z8" s="156"/>
      <c r="AA8" s="156"/>
      <c r="AB8" s="156"/>
      <c r="AC8" s="156"/>
      <c r="AD8" s="156"/>
      <c r="AE8" s="156"/>
      <c r="AF8" s="156"/>
    </row>
    <row r="9" spans="1:47" s="7" customFormat="1" ht="13.5" thickBot="1">
      <c r="B9" s="6" t="s">
        <v>50</v>
      </c>
      <c r="C9" s="35"/>
      <c r="D9" s="35"/>
      <c r="E9" s="35"/>
      <c r="F9" s="35"/>
      <c r="G9" s="35"/>
      <c r="H9" s="35"/>
      <c r="I9" s="35"/>
      <c r="K9" s="7" t="s">
        <v>34</v>
      </c>
      <c r="O9" s="7" t="s">
        <v>15</v>
      </c>
      <c r="Y9" s="156"/>
      <c r="Z9" s="156"/>
      <c r="AA9" s="156"/>
      <c r="AB9" s="156"/>
      <c r="AC9" s="156"/>
      <c r="AD9" s="156"/>
      <c r="AE9" s="156"/>
      <c r="AF9" s="156"/>
    </row>
    <row r="10" spans="1:47" ht="19.5" thickBot="1">
      <c r="B10" s="157"/>
      <c r="C10" s="158"/>
      <c r="D10" s="158"/>
      <c r="E10" s="158"/>
      <c r="F10" s="158"/>
      <c r="G10" s="159"/>
      <c r="H10" s="33" t="s">
        <v>1</v>
      </c>
      <c r="J10" s="33" t="s">
        <v>19</v>
      </c>
      <c r="K10" s="160" t="str">
        <f>IF(ISBLANK(B8),"",IF(B8=2020,60,59))</f>
        <v/>
      </c>
      <c r="L10" s="161"/>
      <c r="N10" s="33" t="s">
        <v>18</v>
      </c>
      <c r="O10" s="105" t="str">
        <f>IF(ISBLANK(B10),"",ROUNDUP(B10/K10,0))</f>
        <v/>
      </c>
      <c r="P10" s="106"/>
      <c r="Q10" s="106"/>
      <c r="R10" s="106"/>
      <c r="S10" s="106"/>
      <c r="T10" s="107"/>
      <c r="U10" s="33" t="s">
        <v>1</v>
      </c>
      <c r="Y10" s="156"/>
      <c r="Z10" s="156"/>
      <c r="AA10" s="156"/>
      <c r="AB10" s="156"/>
      <c r="AC10" s="156"/>
      <c r="AD10" s="156"/>
      <c r="AE10" s="156"/>
      <c r="AF10" s="156"/>
    </row>
    <row r="11" spans="1:47" s="7" customFormat="1" ht="12.75">
      <c r="O11" s="7" t="s">
        <v>35</v>
      </c>
    </row>
    <row r="12" spans="1:47" ht="3.95" customHeight="1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</row>
    <row r="13" spans="1:47" s="1" customFormat="1" ht="15.75">
      <c r="B13" s="18"/>
      <c r="C13" s="17" t="s">
        <v>70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16"/>
    </row>
    <row r="14" spans="1:47" s="10" customFormat="1" ht="121.5" customHeight="1">
      <c r="A14" s="11"/>
      <c r="B14" s="14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2"/>
      <c r="AH14" s="11"/>
    </row>
    <row r="15" spans="1:47" s="10" customFormat="1" ht="6.75" customHeight="1">
      <c r="A15" s="11"/>
      <c r="B15" s="14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2"/>
      <c r="AH15" s="13"/>
    </row>
    <row r="16" spans="1:47" s="10" customFormat="1" ht="36.75" customHeight="1" thickBot="1">
      <c r="A16" s="11"/>
      <c r="B16" s="14"/>
      <c r="C16" s="162" t="s">
        <v>36</v>
      </c>
      <c r="D16" s="162"/>
      <c r="E16" s="162"/>
      <c r="F16" s="13"/>
      <c r="G16" s="13"/>
      <c r="H16" s="163" t="s">
        <v>37</v>
      </c>
      <c r="I16" s="163"/>
      <c r="J16" s="163"/>
      <c r="K16" s="163"/>
      <c r="L16" s="163"/>
      <c r="M16" s="163"/>
      <c r="N16" s="163"/>
      <c r="O16" s="163"/>
      <c r="P16" s="13"/>
      <c r="Q16" s="13"/>
      <c r="R16" s="13"/>
      <c r="S16" s="15"/>
      <c r="T16" s="13"/>
      <c r="U16" s="13"/>
      <c r="V16" s="13"/>
      <c r="W16" s="13"/>
      <c r="X16" s="13"/>
      <c r="Y16" s="13"/>
      <c r="Z16" s="13"/>
      <c r="AA16" s="163" t="s">
        <v>38</v>
      </c>
      <c r="AB16" s="163"/>
      <c r="AC16" s="163"/>
      <c r="AD16" s="163"/>
      <c r="AE16" s="163"/>
      <c r="AF16" s="163"/>
      <c r="AG16" s="176"/>
      <c r="AH16" s="13"/>
      <c r="AI16" s="13"/>
      <c r="AJ16" s="13"/>
      <c r="AK16" s="13"/>
      <c r="AL16" s="13"/>
      <c r="AM16" s="13"/>
      <c r="AN16" s="13"/>
      <c r="AO16" s="12"/>
      <c r="AP16" s="11"/>
      <c r="AQ16" s="11"/>
      <c r="AR16" s="11"/>
    </row>
    <row r="17" spans="1:47" s="10" customFormat="1" ht="21" customHeight="1" thickBot="1">
      <c r="A17" s="11"/>
      <c r="B17" s="14"/>
      <c r="C17" s="151"/>
      <c r="D17" s="152"/>
      <c r="E17" s="153"/>
      <c r="F17" s="13"/>
      <c r="G17" s="13"/>
      <c r="H17" s="164"/>
      <c r="I17" s="165"/>
      <c r="J17" s="13" t="s">
        <v>17</v>
      </c>
      <c r="K17" s="177"/>
      <c r="L17" s="178"/>
      <c r="M17" s="13" t="s">
        <v>16</v>
      </c>
      <c r="N17" s="177"/>
      <c r="O17" s="178"/>
      <c r="P17" s="13" t="s">
        <v>29</v>
      </c>
      <c r="Q17" s="13" t="s">
        <v>39</v>
      </c>
      <c r="R17" s="179">
        <v>2022</v>
      </c>
      <c r="S17" s="179"/>
      <c r="T17" s="13" t="s">
        <v>17</v>
      </c>
      <c r="U17" s="180">
        <v>2</v>
      </c>
      <c r="V17" s="180"/>
      <c r="W17" s="13" t="s">
        <v>16</v>
      </c>
      <c r="X17" s="25">
        <v>20</v>
      </c>
      <c r="Y17" s="13" t="s">
        <v>29</v>
      </c>
      <c r="Z17" s="13"/>
      <c r="AA17" s="164"/>
      <c r="AB17" s="165"/>
      <c r="AC17" s="13" t="s">
        <v>17</v>
      </c>
      <c r="AD17" s="79"/>
      <c r="AE17" s="13" t="s">
        <v>16</v>
      </c>
      <c r="AF17" s="13"/>
      <c r="AG17" s="12"/>
      <c r="AH17" s="13"/>
      <c r="AI17" s="13"/>
      <c r="AJ17" s="13"/>
      <c r="AK17" s="13"/>
      <c r="AL17" s="12"/>
      <c r="AM17" s="13"/>
      <c r="AN17" s="13"/>
      <c r="AO17" s="13"/>
      <c r="AP17" s="13"/>
      <c r="AQ17" s="13"/>
      <c r="AR17" s="12"/>
      <c r="AS17" s="11"/>
      <c r="AT17" s="11"/>
      <c r="AU17" s="11"/>
    </row>
    <row r="18" spans="1:47" s="7" customFormat="1" ht="11.25" customHeight="1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8"/>
    </row>
    <row r="19" spans="1:47" s="7" customFormat="1" ht="13.5" thickBot="1">
      <c r="B19" s="9"/>
      <c r="C19" s="4" t="s">
        <v>51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40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15</v>
      </c>
      <c r="Z19" s="4"/>
      <c r="AA19" s="4"/>
      <c r="AB19" s="4"/>
      <c r="AC19" s="4"/>
      <c r="AD19" s="4"/>
      <c r="AE19" s="4"/>
      <c r="AF19" s="4"/>
      <c r="AG19" s="8"/>
    </row>
    <row r="20" spans="1:47" ht="27" customHeight="1" thickBot="1">
      <c r="B20" s="39"/>
      <c r="C20" s="166"/>
      <c r="D20" s="167"/>
      <c r="E20" s="167"/>
      <c r="F20" s="167"/>
      <c r="G20" s="167"/>
      <c r="H20" s="168"/>
      <c r="I20" s="27" t="s">
        <v>1</v>
      </c>
      <c r="J20" s="169" t="s">
        <v>14</v>
      </c>
      <c r="K20" s="169"/>
      <c r="L20" s="169"/>
      <c r="M20" s="95"/>
      <c r="N20" s="170" t="str">
        <f>IF(C17="","",IF(C17="A1",DATE(R17,U17,X17)-DATE(H17,K17,N17)+1,TEXT(DATE(AA17,AD17+1,1)-1,"dd")))</f>
        <v/>
      </c>
      <c r="O20" s="171"/>
      <c r="P20" s="171"/>
      <c r="Q20" s="171"/>
      <c r="R20" s="171"/>
      <c r="S20" s="172"/>
      <c r="T20" s="27" t="s">
        <v>13</v>
      </c>
      <c r="U20" s="169" t="s">
        <v>12</v>
      </c>
      <c r="V20" s="169"/>
      <c r="W20" s="169"/>
      <c r="X20" s="40"/>
      <c r="Y20" s="173" t="str">
        <f>IF(ISBLANK(C20),"",IF(ISBLANK(N20),"",ROUNDUP(C20/N20,0)))</f>
        <v/>
      </c>
      <c r="Z20" s="174"/>
      <c r="AA20" s="174"/>
      <c r="AB20" s="174"/>
      <c r="AC20" s="174"/>
      <c r="AD20" s="175"/>
      <c r="AE20" s="41" t="s">
        <v>1</v>
      </c>
      <c r="AF20" s="27"/>
      <c r="AG20" s="42"/>
    </row>
    <row r="21" spans="1:47" s="7" customFormat="1" ht="13.5" customHeight="1"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s">
        <v>10</v>
      </c>
      <c r="Z21" s="4"/>
      <c r="AA21" s="4"/>
      <c r="AB21" s="4"/>
      <c r="AC21" s="4"/>
      <c r="AD21" s="4"/>
      <c r="AE21" s="4"/>
      <c r="AF21" s="4"/>
      <c r="AG21" s="8"/>
    </row>
    <row r="22" spans="1:47" ht="7.5" customHeight="1"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5"/>
    </row>
    <row r="23" spans="1:47" s="46" customFormat="1" ht="6" customHeight="1">
      <c r="AL23" s="86" t="str">
        <f>IF(AND(O10&lt;&gt;"",Y20&lt;&gt;""),MAX(O10,Y20),IF(O10&lt;&gt;"",O10,IF(Y20&lt;&gt;"",Y20,"")))</f>
        <v/>
      </c>
    </row>
    <row r="24" spans="1:47" s="7" customFormat="1" ht="6" customHeight="1"/>
    <row r="25" spans="1:47" s="1" customFormat="1" ht="15.75">
      <c r="B25" s="1" t="s">
        <v>66</v>
      </c>
    </row>
    <row r="26" spans="1:47" s="7" customFormat="1" ht="13.5" thickBot="1">
      <c r="B26" s="82" t="s">
        <v>67</v>
      </c>
      <c r="C26" s="82"/>
      <c r="D26" s="82"/>
      <c r="E26" s="82"/>
      <c r="F26" s="82"/>
      <c r="G26" s="82"/>
      <c r="H26" s="82"/>
      <c r="I26" s="82"/>
      <c r="J26" s="82" t="s">
        <v>74</v>
      </c>
      <c r="K26" s="82"/>
      <c r="L26" s="82"/>
      <c r="M26" s="82"/>
      <c r="N26" s="82"/>
      <c r="O26" s="82"/>
      <c r="P26" s="82"/>
      <c r="Q26" s="82" t="s">
        <v>11</v>
      </c>
      <c r="R26" s="82"/>
      <c r="S26" s="82"/>
      <c r="T26" s="82"/>
      <c r="U26" s="82"/>
      <c r="V26" s="82"/>
      <c r="W26" s="82"/>
      <c r="X26" s="82"/>
      <c r="Y26" s="82" t="s">
        <v>8</v>
      </c>
      <c r="Z26" s="82"/>
      <c r="AA26" s="82"/>
      <c r="AB26" s="82"/>
      <c r="AC26" s="82"/>
      <c r="AD26" s="82"/>
    </row>
    <row r="27" spans="1:47" ht="19.5" thickBot="1">
      <c r="B27" s="116"/>
      <c r="C27" s="117"/>
      <c r="D27" s="117"/>
      <c r="E27" s="117"/>
      <c r="F27" s="117"/>
      <c r="G27" s="118"/>
      <c r="H27" s="83" t="s">
        <v>1</v>
      </c>
      <c r="I27" s="84" t="s">
        <v>14</v>
      </c>
      <c r="J27" s="127"/>
      <c r="K27" s="128"/>
      <c r="L27" s="128"/>
      <c r="M27" s="128"/>
      <c r="N27" s="129"/>
      <c r="O27" s="130" t="s">
        <v>71</v>
      </c>
      <c r="P27" s="131"/>
      <c r="Q27" s="132" t="str">
        <f>IF(B27="","",ROUNDUP(B27/J27,0))</f>
        <v/>
      </c>
      <c r="R27" s="133"/>
      <c r="S27" s="133"/>
      <c r="T27" s="133"/>
      <c r="U27" s="133"/>
      <c r="V27" s="134"/>
      <c r="W27" s="85" t="s">
        <v>5</v>
      </c>
      <c r="X27" s="85"/>
      <c r="Y27" s="135" t="str">
        <f>IF(B27&lt;&gt;"",IF(AL23&lt;&gt;"",IF(Q27&lt;&gt;"",AL23-Q27,""),""),"")</f>
        <v/>
      </c>
      <c r="Z27" s="136"/>
      <c r="AA27" s="136"/>
      <c r="AB27" s="136"/>
      <c r="AC27" s="136"/>
      <c r="AD27" s="137"/>
    </row>
    <row r="28" spans="1:47" s="46" customFormat="1">
      <c r="B28" s="47"/>
      <c r="C28" s="47"/>
      <c r="D28" s="47"/>
      <c r="E28" s="47"/>
      <c r="F28" s="47"/>
      <c r="G28" s="47"/>
      <c r="H28" s="48"/>
      <c r="I28" s="23"/>
      <c r="J28" s="23"/>
      <c r="K28" s="23"/>
      <c r="L28" s="24"/>
      <c r="M28" s="7"/>
      <c r="N28" s="7"/>
      <c r="O28" s="7"/>
      <c r="P28" s="7"/>
      <c r="Q28" s="82" t="s">
        <v>35</v>
      </c>
      <c r="R28" s="7"/>
      <c r="S28" s="7"/>
      <c r="T28" s="7"/>
      <c r="U28" s="7"/>
      <c r="V28" s="7"/>
      <c r="W28" s="7"/>
      <c r="X28" s="7"/>
      <c r="Y28" s="7" t="s">
        <v>9</v>
      </c>
      <c r="Z28" s="7"/>
      <c r="AA28" s="7"/>
      <c r="AB28" s="7"/>
      <c r="AC28" s="7"/>
    </row>
    <row r="29" spans="1:47" s="46" customFormat="1">
      <c r="B29" s="47"/>
      <c r="C29" s="47"/>
      <c r="D29" s="47"/>
      <c r="E29" s="47"/>
      <c r="F29" s="47"/>
      <c r="G29" s="47"/>
      <c r="H29" s="48"/>
      <c r="I29" s="23"/>
      <c r="J29" s="87" t="s">
        <v>75</v>
      </c>
      <c r="K29" s="23"/>
      <c r="L29" s="24"/>
      <c r="M29" s="7"/>
      <c r="N29" s="7"/>
      <c r="O29" s="7"/>
      <c r="P29" s="7"/>
      <c r="Q29" s="82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47" s="46" customFormat="1" ht="11.25" customHeight="1">
      <c r="B30" s="82"/>
      <c r="C30" s="47"/>
      <c r="D30" s="47"/>
      <c r="E30" s="47"/>
      <c r="F30" s="47"/>
      <c r="G30" s="47"/>
      <c r="H30" s="48"/>
      <c r="I30" s="23"/>
      <c r="J30" s="23"/>
      <c r="K30" s="23"/>
      <c r="L30" s="24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47" s="7" customFormat="1" ht="18">
      <c r="B31" s="49" t="s">
        <v>68</v>
      </c>
    </row>
    <row r="32" spans="1:47" s="1" customFormat="1" ht="15.75">
      <c r="D32" s="1" t="s">
        <v>46</v>
      </c>
      <c r="U32" s="50"/>
      <c r="V32" s="50"/>
      <c r="W32" s="51"/>
      <c r="X32" s="51"/>
      <c r="Y32" s="51"/>
      <c r="Z32" s="51"/>
      <c r="AA32" s="51"/>
      <c r="AB32" s="51"/>
    </row>
    <row r="33" spans="1:31" s="7" customFormat="1" ht="13.5" thickBot="1">
      <c r="D33" s="7" t="s">
        <v>8</v>
      </c>
      <c r="N33" s="7" t="s">
        <v>44</v>
      </c>
      <c r="Q33" s="52"/>
      <c r="R33" s="6"/>
      <c r="S33" s="6"/>
      <c r="T33" s="6"/>
      <c r="U33" s="6"/>
      <c r="V33" s="6"/>
      <c r="W33" s="6"/>
      <c r="X33" s="6"/>
    </row>
    <row r="34" spans="1:31" ht="19.5" thickBot="1">
      <c r="D34" s="91" t="str">
        <f>IF(ISBLANK(Y27),"",Y27)</f>
        <v/>
      </c>
      <c r="E34" s="92"/>
      <c r="F34" s="92"/>
      <c r="G34" s="92"/>
      <c r="H34" s="93"/>
      <c r="I34" s="33" t="s">
        <v>1</v>
      </c>
      <c r="J34" s="94" t="s">
        <v>26</v>
      </c>
      <c r="K34" s="94"/>
      <c r="L34" s="94"/>
      <c r="M34" s="95"/>
      <c r="N34" s="96" t="str">
        <f>IF(D34="","",D34*0.4)</f>
        <v/>
      </c>
      <c r="O34" s="97"/>
      <c r="P34" s="97"/>
      <c r="Q34" s="97"/>
      <c r="R34" s="97"/>
      <c r="S34" s="98"/>
      <c r="T34" s="33" t="s">
        <v>27</v>
      </c>
      <c r="U34" s="53"/>
      <c r="V34" s="53"/>
      <c r="W34" s="33" t="s">
        <v>24</v>
      </c>
      <c r="X34" s="54"/>
      <c r="Y34" s="99" t="str">
        <f>IF(N34="","",IF(200000&lt;N34,200000,ROUNDUP(N34,-3)))</f>
        <v/>
      </c>
      <c r="Z34" s="100"/>
      <c r="AA34" s="100"/>
      <c r="AB34" s="100"/>
      <c r="AC34" s="100"/>
      <c r="AD34" s="101"/>
      <c r="AE34" s="33" t="s">
        <v>1</v>
      </c>
    </row>
    <row r="35" spans="1:31" s="7" customFormat="1" ht="12.75">
      <c r="X35" s="6"/>
      <c r="Y35" s="6" t="s">
        <v>4</v>
      </c>
    </row>
    <row r="36" spans="1:31" s="7" customFormat="1" ht="18">
      <c r="B36" s="49" t="s">
        <v>69</v>
      </c>
    </row>
    <row r="37" spans="1:31" s="46" customFormat="1" ht="25.5" customHeight="1" thickBot="1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31" s="46" customFormat="1" ht="14.25" customHeight="1" thickBot="1">
      <c r="A38" s="49"/>
      <c r="B38" s="49"/>
      <c r="C38" s="49"/>
      <c r="D38" s="80"/>
      <c r="E38" s="49"/>
      <c r="F38" s="49"/>
      <c r="G38" s="49"/>
      <c r="H38" s="49"/>
      <c r="I38" s="49"/>
      <c r="J38" s="49"/>
    </row>
    <row r="39" spans="1:31" s="46" customFormat="1" ht="14.25" customHeight="1" thickBot="1">
      <c r="A39" s="49"/>
      <c r="B39" s="49"/>
      <c r="C39" s="49"/>
      <c r="D39" s="77"/>
      <c r="E39" s="49"/>
      <c r="F39" s="49"/>
      <c r="G39" s="49"/>
      <c r="H39" s="49"/>
      <c r="I39" s="49"/>
      <c r="J39" s="49"/>
      <c r="U39" s="70"/>
    </row>
    <row r="40" spans="1:31" s="46" customFormat="1" ht="14.25" customHeight="1" thickBot="1">
      <c r="A40" s="49"/>
      <c r="B40" s="49"/>
      <c r="C40" s="49"/>
      <c r="D40" s="81"/>
      <c r="E40" s="49"/>
      <c r="F40" s="49"/>
      <c r="G40" s="49"/>
      <c r="H40" s="49"/>
      <c r="I40" s="49"/>
      <c r="J40" s="49"/>
      <c r="U40" s="70"/>
    </row>
    <row r="41" spans="1:31" s="46" customFormat="1" ht="12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31" s="1" customFormat="1" ht="14.25" customHeight="1">
      <c r="D42" s="1" t="s">
        <v>47</v>
      </c>
      <c r="U42" s="50"/>
      <c r="V42" s="50"/>
      <c r="W42" s="51"/>
      <c r="X42" s="51"/>
      <c r="Y42" s="51"/>
      <c r="Z42" s="51"/>
      <c r="AA42" s="51"/>
      <c r="AB42" s="51"/>
    </row>
    <row r="43" spans="1:31" s="7" customFormat="1" ht="13.5" thickBot="1">
      <c r="D43" s="7" t="s">
        <v>8</v>
      </c>
      <c r="N43" s="7" t="s">
        <v>44</v>
      </c>
      <c r="Q43" s="52"/>
      <c r="R43" s="6"/>
      <c r="S43" s="6"/>
      <c r="T43" s="6"/>
      <c r="U43" s="6"/>
      <c r="V43" s="6"/>
      <c r="W43" s="6"/>
      <c r="X43" s="6" t="s">
        <v>7</v>
      </c>
    </row>
    <row r="44" spans="1:31" ht="19.5" thickBot="1">
      <c r="D44" s="91" t="str">
        <f>IF(OR(Y27="対象外",D38="○"),"対象外",IF(AND(D38="",D40=""),"",IF(ISBLANK(Y27),"",Y27)))</f>
        <v/>
      </c>
      <c r="E44" s="92"/>
      <c r="F44" s="92"/>
      <c r="G44" s="92"/>
      <c r="H44" s="93"/>
      <c r="I44" s="33" t="s">
        <v>1</v>
      </c>
      <c r="J44" s="94" t="s">
        <v>6</v>
      </c>
      <c r="K44" s="94"/>
      <c r="L44" s="94"/>
      <c r="M44" s="95"/>
      <c r="N44" s="96" t="str">
        <f>IF(D38&lt;&gt;"","対象外",IF(Y27="対象外","対象外",IF(D44="","",D44*0.4)))</f>
        <v/>
      </c>
      <c r="O44" s="97"/>
      <c r="P44" s="97"/>
      <c r="Q44" s="97"/>
      <c r="R44" s="97"/>
      <c r="S44" s="98"/>
      <c r="T44" s="33" t="s">
        <v>5</v>
      </c>
      <c r="U44" s="53"/>
      <c r="V44" s="53"/>
      <c r="W44" s="53"/>
      <c r="X44" s="102" t="str">
        <f>IF(D38&lt;&gt;"","対象外",IF(N44="","",IF(Y27="対象外","対象外",IF(200000&lt;N44,200000,ROUNDUP(N44,-3)))))</f>
        <v/>
      </c>
      <c r="Y44" s="103"/>
      <c r="Z44" s="103"/>
      <c r="AA44" s="103"/>
      <c r="AB44" s="103"/>
      <c r="AC44" s="104"/>
      <c r="AD44" s="33" t="s">
        <v>1</v>
      </c>
    </row>
    <row r="45" spans="1:31" s="7" customFormat="1" ht="12.75">
      <c r="X45" s="6" t="s">
        <v>4</v>
      </c>
    </row>
    <row r="46" spans="1:31" s="1" customFormat="1" ht="15.75">
      <c r="D46" s="1" t="s">
        <v>48</v>
      </c>
      <c r="U46" s="50"/>
      <c r="V46" s="50"/>
      <c r="W46" s="51"/>
      <c r="X46" s="51"/>
      <c r="Y46" s="51"/>
      <c r="Z46" s="51"/>
      <c r="AA46" s="51"/>
      <c r="AB46" s="51"/>
    </row>
    <row r="47" spans="1:31" s="7" customFormat="1" ht="13.5" thickBot="1">
      <c r="D47" s="7" t="s">
        <v>21</v>
      </c>
      <c r="N47" s="7" t="s">
        <v>44</v>
      </c>
      <c r="Q47" s="52"/>
      <c r="R47" s="6"/>
      <c r="S47" s="6"/>
      <c r="T47" s="6"/>
      <c r="U47" s="6"/>
      <c r="V47" s="6"/>
      <c r="W47" s="6"/>
      <c r="X47" s="6" t="s">
        <v>22</v>
      </c>
    </row>
    <row r="48" spans="1:31" ht="19.5" thickBot="1">
      <c r="D48" s="91" t="str">
        <f>IF(D38&lt;&gt;"","対象外",IF(Y27="対象外","対象外",IF(D44="","",AL23)))</f>
        <v/>
      </c>
      <c r="E48" s="92"/>
      <c r="F48" s="92"/>
      <c r="G48" s="92"/>
      <c r="H48" s="93"/>
      <c r="I48" s="33" t="s">
        <v>1</v>
      </c>
      <c r="J48" s="94" t="s">
        <v>23</v>
      </c>
      <c r="K48" s="94"/>
      <c r="L48" s="94"/>
      <c r="M48" s="95"/>
      <c r="N48" s="96" t="str">
        <f>IF(D38&lt;&gt;"","対象外",IF(Y27="対象外","対象外",IF(D48="","",D48*0.3)))</f>
        <v/>
      </c>
      <c r="O48" s="97"/>
      <c r="P48" s="97"/>
      <c r="Q48" s="97"/>
      <c r="R48" s="97"/>
      <c r="S48" s="98"/>
      <c r="T48" s="33" t="s">
        <v>5</v>
      </c>
      <c r="U48" s="53"/>
      <c r="V48" s="53"/>
      <c r="W48" s="53"/>
      <c r="X48" s="102" t="str">
        <f>IF(D38&lt;&gt;"","対象外",IF(Y27="対象外","対象外",IF(N48="","",ROUNDUP(N48,-3))))</f>
        <v/>
      </c>
      <c r="Y48" s="103"/>
      <c r="Z48" s="103"/>
      <c r="AA48" s="103"/>
      <c r="AB48" s="103"/>
      <c r="AC48" s="104"/>
      <c r="AD48" s="33" t="s">
        <v>1</v>
      </c>
    </row>
    <row r="49" spans="2:38" s="7" customFormat="1" ht="12.75">
      <c r="X49" s="6" t="s">
        <v>4</v>
      </c>
    </row>
    <row r="50" spans="2:38" s="7" customFormat="1" ht="8.25" customHeight="1" thickBot="1">
      <c r="X50" s="6"/>
    </row>
    <row r="51" spans="2:38" ht="19.5" thickBot="1">
      <c r="B51" s="33" t="s">
        <v>45</v>
      </c>
      <c r="W51" s="33" t="s">
        <v>25</v>
      </c>
      <c r="X51" s="54"/>
      <c r="Y51" s="124" t="str">
        <f>IF(D38&lt;&gt;"","対象外",IF(Y27="対象外","対象外",IF(AL52="","",IF(AL52&gt;200000,200000,AL52))))</f>
        <v/>
      </c>
      <c r="Z51" s="125"/>
      <c r="AA51" s="125"/>
      <c r="AB51" s="125"/>
      <c r="AC51" s="125"/>
      <c r="AD51" s="126"/>
      <c r="AE51" s="33" t="s">
        <v>1</v>
      </c>
    </row>
    <row r="52" spans="2:38" ht="19.5" thickBot="1">
      <c r="AA52" s="55"/>
      <c r="AB52" s="55"/>
      <c r="AL52" s="33" t="str">
        <f>IF(X44="","",IF(X44&lt;X48,X44,X48))</f>
        <v/>
      </c>
    </row>
    <row r="53" spans="2:38" ht="3.95" customHeight="1" thickTop="1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8"/>
    </row>
    <row r="54" spans="2:38" s="1" customFormat="1" ht="15.75" customHeight="1">
      <c r="B54" s="5"/>
      <c r="C54" s="3" t="s">
        <v>41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3"/>
      <c r="AA54" s="3"/>
      <c r="AB54" s="3"/>
      <c r="AC54" s="3"/>
      <c r="AD54" s="3"/>
      <c r="AE54" s="3"/>
      <c r="AF54" s="2"/>
    </row>
    <row r="55" spans="2:38" s="1" customFormat="1" ht="16.5" thickBot="1">
      <c r="B55" s="5"/>
      <c r="C55" s="3" t="s">
        <v>42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3"/>
      <c r="AA55" s="3"/>
      <c r="AB55" s="3"/>
      <c r="AC55" s="3"/>
      <c r="AD55" s="3"/>
      <c r="AE55" s="3"/>
      <c r="AF55" s="2"/>
    </row>
    <row r="56" spans="2:38" s="1" customFormat="1" ht="23.25" customHeight="1" thickBot="1">
      <c r="B56" s="5"/>
      <c r="C56" s="119" t="str">
        <f>IF(OR(O10&lt;&gt;"",Y20&lt;&gt;""),2022,"")</f>
        <v/>
      </c>
      <c r="D56" s="120"/>
      <c r="E56" s="120"/>
      <c r="F56" s="121"/>
      <c r="G56" s="3" t="s">
        <v>17</v>
      </c>
      <c r="H56" s="122"/>
      <c r="I56" s="123"/>
      <c r="J56" s="3" t="s">
        <v>16</v>
      </c>
      <c r="K56" s="122"/>
      <c r="L56" s="123"/>
      <c r="M56" s="3" t="s">
        <v>29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4"/>
      <c r="Z56" s="3"/>
      <c r="AA56" s="3"/>
      <c r="AB56" s="3"/>
      <c r="AC56" s="3"/>
      <c r="AD56" s="3"/>
      <c r="AE56" s="3"/>
      <c r="AF56" s="2"/>
    </row>
    <row r="57" spans="2:38" s="1" customFormat="1" ht="15.75">
      <c r="B57" s="5"/>
      <c r="C57" s="3" t="s">
        <v>57</v>
      </c>
      <c r="D57" s="3"/>
      <c r="E57" s="3"/>
      <c r="F57" s="3"/>
      <c r="G57" s="3"/>
      <c r="H57" s="3"/>
      <c r="I57" s="3"/>
      <c r="J57" s="3"/>
      <c r="K57" s="3"/>
      <c r="L57" s="3"/>
      <c r="M57" s="111" t="s">
        <v>43</v>
      </c>
      <c r="N57" s="111"/>
      <c r="O57" s="111"/>
      <c r="P57" s="111"/>
      <c r="Q57" s="111"/>
      <c r="R57" s="111"/>
      <c r="S57" s="3"/>
      <c r="T57" s="3"/>
      <c r="U57" s="3"/>
      <c r="V57" s="3"/>
      <c r="W57" s="3"/>
      <c r="X57" s="3"/>
      <c r="Y57" s="4"/>
      <c r="Z57" s="3"/>
      <c r="AA57" s="3"/>
      <c r="AB57" s="3"/>
      <c r="AC57" s="3"/>
      <c r="AD57" s="3"/>
      <c r="AE57" s="3"/>
      <c r="AF57" s="2"/>
    </row>
    <row r="58" spans="2:38" s="7" customFormat="1" ht="15.75" customHeight="1" thickBot="1">
      <c r="B58" s="59"/>
      <c r="C58" s="4" t="s">
        <v>49</v>
      </c>
      <c r="D58" s="4"/>
      <c r="E58" s="4"/>
      <c r="F58" s="4"/>
      <c r="G58" s="4"/>
      <c r="H58" s="4"/>
      <c r="I58" s="4"/>
      <c r="J58" s="4"/>
      <c r="K58" s="4"/>
      <c r="L58" s="4"/>
      <c r="M58" s="112"/>
      <c r="N58" s="112"/>
      <c r="O58" s="112"/>
      <c r="P58" s="112"/>
      <c r="Q58" s="112"/>
      <c r="R58" s="112"/>
      <c r="S58" s="4"/>
      <c r="T58" s="4"/>
      <c r="U58" s="4"/>
      <c r="V58" s="4" t="s">
        <v>53</v>
      </c>
      <c r="W58" s="60"/>
      <c r="X58" s="60"/>
      <c r="Y58" s="4"/>
      <c r="Z58" s="60"/>
      <c r="AA58" s="60"/>
      <c r="AB58" s="60"/>
      <c r="AC58" s="60"/>
      <c r="AD58" s="60"/>
      <c r="AE58" s="4"/>
      <c r="AF58" s="61"/>
    </row>
    <row r="59" spans="2:38" ht="22.15" customHeight="1" thickBot="1">
      <c r="B59" s="62"/>
      <c r="C59" s="105" t="str">
        <f>IF(ISBLANK(Y34),"",Y34)</f>
        <v/>
      </c>
      <c r="D59" s="106"/>
      <c r="E59" s="106"/>
      <c r="F59" s="106"/>
      <c r="G59" s="106"/>
      <c r="H59" s="107"/>
      <c r="I59" s="27" t="s">
        <v>3</v>
      </c>
      <c r="J59" s="27"/>
      <c r="K59" s="27"/>
      <c r="L59" s="27"/>
      <c r="M59" s="108" t="str">
        <f>IF(C59&lt;&gt;"",DATE(C56,H56,K56)-M72,"")</f>
        <v/>
      </c>
      <c r="N59" s="109"/>
      <c r="O59" s="109"/>
      <c r="P59" s="109"/>
      <c r="Q59" s="109"/>
      <c r="R59" s="110"/>
      <c r="S59" s="27" t="s">
        <v>2</v>
      </c>
      <c r="T59" s="27"/>
      <c r="U59" s="27"/>
      <c r="V59" s="63"/>
      <c r="W59" s="90" t="str">
        <f>IF(C59="","",IF(X27="対象外","対象外",C59*M59))</f>
        <v/>
      </c>
      <c r="X59" s="90"/>
      <c r="Y59" s="90"/>
      <c r="Z59" s="90"/>
      <c r="AA59" s="90"/>
      <c r="AB59" s="90"/>
      <c r="AC59" s="90"/>
      <c r="AD59" s="64"/>
      <c r="AE59" s="27" t="s">
        <v>1</v>
      </c>
      <c r="AF59" s="65"/>
    </row>
    <row r="60" spans="2:38" ht="8.25" customHeight="1">
      <c r="B60" s="62"/>
      <c r="C60" s="66"/>
      <c r="D60" s="66"/>
      <c r="E60" s="66"/>
      <c r="F60" s="66"/>
      <c r="G60" s="66"/>
      <c r="H60" s="66"/>
      <c r="I60" s="27"/>
      <c r="J60" s="27"/>
      <c r="K60" s="27"/>
      <c r="L60" s="27"/>
      <c r="M60" s="67"/>
      <c r="N60" s="67"/>
      <c r="O60" s="67"/>
      <c r="P60" s="67"/>
      <c r="Q60" s="67"/>
      <c r="R60" s="67"/>
      <c r="S60" s="27"/>
      <c r="T60" s="27"/>
      <c r="U60" s="27"/>
      <c r="V60" s="60"/>
      <c r="W60" s="60"/>
      <c r="X60" s="60"/>
      <c r="Y60" s="60"/>
      <c r="Z60" s="60"/>
      <c r="AA60" s="60"/>
      <c r="AB60" s="60"/>
      <c r="AC60" s="60"/>
      <c r="AD60" s="60"/>
      <c r="AE60" s="27"/>
      <c r="AF60" s="65"/>
    </row>
    <row r="61" spans="2:38" ht="16.5" customHeight="1">
      <c r="B61" s="62"/>
      <c r="C61" s="68" t="s">
        <v>58</v>
      </c>
      <c r="D61" s="66"/>
      <c r="E61" s="66"/>
      <c r="F61" s="66"/>
      <c r="G61" s="66"/>
      <c r="H61" s="66"/>
      <c r="I61" s="27"/>
      <c r="J61" s="27"/>
      <c r="K61" s="27"/>
      <c r="L61" s="27"/>
      <c r="M61" s="111" t="s">
        <v>56</v>
      </c>
      <c r="N61" s="111"/>
      <c r="O61" s="111"/>
      <c r="P61" s="111"/>
      <c r="Q61" s="111"/>
      <c r="R61" s="111"/>
      <c r="S61" s="27"/>
      <c r="T61" s="27"/>
      <c r="U61" s="27"/>
      <c r="V61" s="60"/>
      <c r="W61" s="60"/>
      <c r="X61" s="60"/>
      <c r="Y61" s="60"/>
      <c r="Z61" s="60"/>
      <c r="AA61" s="60"/>
      <c r="AB61" s="60"/>
      <c r="AC61" s="60"/>
      <c r="AD61" s="60"/>
      <c r="AE61" s="27"/>
      <c r="AF61" s="65"/>
    </row>
    <row r="62" spans="2:38" s="7" customFormat="1" ht="15" customHeight="1" thickBot="1">
      <c r="B62" s="59"/>
      <c r="C62" s="4" t="s">
        <v>28</v>
      </c>
      <c r="D62" s="4"/>
      <c r="E62" s="4"/>
      <c r="F62" s="4"/>
      <c r="G62" s="4"/>
      <c r="H62" s="4"/>
      <c r="I62" s="4"/>
      <c r="J62" s="4"/>
      <c r="K62" s="4"/>
      <c r="L62" s="4"/>
      <c r="M62" s="112"/>
      <c r="N62" s="112"/>
      <c r="O62" s="112"/>
      <c r="P62" s="112"/>
      <c r="Q62" s="112"/>
      <c r="R62" s="112"/>
      <c r="S62" s="4"/>
      <c r="T62" s="4"/>
      <c r="U62" s="4"/>
      <c r="V62" s="69" t="s">
        <v>54</v>
      </c>
      <c r="W62" s="60"/>
      <c r="X62" s="60"/>
      <c r="Y62" s="4"/>
      <c r="Z62" s="60"/>
      <c r="AA62" s="60"/>
      <c r="AB62" s="60"/>
      <c r="AC62" s="60"/>
      <c r="AD62" s="60"/>
      <c r="AE62" s="4"/>
      <c r="AF62" s="61"/>
    </row>
    <row r="63" spans="2:38" ht="22.15" customHeight="1" thickBot="1">
      <c r="B63" s="62"/>
      <c r="C63" s="105" t="str">
        <f>IF(ISBLANK(Y51),"",Y51)</f>
        <v/>
      </c>
      <c r="D63" s="106"/>
      <c r="E63" s="106"/>
      <c r="F63" s="106"/>
      <c r="G63" s="106"/>
      <c r="H63" s="107"/>
      <c r="I63" s="27" t="s">
        <v>3</v>
      </c>
      <c r="J63" s="27"/>
      <c r="K63" s="27"/>
      <c r="L63" s="27"/>
      <c r="M63" s="113" t="str">
        <f>IF(X27="対象外","対象外",IF(AND(D38="",D40=""),"",IF(AND(D38&lt;&gt;"",D40=""),"対象外",M73-DATE(C56,H56,K56)+1)))</f>
        <v/>
      </c>
      <c r="N63" s="114"/>
      <c r="O63" s="114"/>
      <c r="P63" s="114"/>
      <c r="Q63" s="114"/>
      <c r="R63" s="115"/>
      <c r="S63" s="27" t="s">
        <v>2</v>
      </c>
      <c r="T63" s="27"/>
      <c r="U63" s="27"/>
      <c r="V63" s="63"/>
      <c r="W63" s="90" t="str">
        <f>IF(X27="対象外","対象外",IF(AND(D38="",D40=""),"",IF(AND(D38&lt;&gt;"",D40=""),"対象外",IF(ISBLANK(M63),"",C63*M63))))</f>
        <v/>
      </c>
      <c r="X63" s="90"/>
      <c r="Y63" s="90"/>
      <c r="Z63" s="90"/>
      <c r="AA63" s="90"/>
      <c r="AB63" s="90"/>
      <c r="AC63" s="90"/>
      <c r="AD63" s="64"/>
      <c r="AE63" s="27" t="s">
        <v>1</v>
      </c>
      <c r="AF63" s="65"/>
    </row>
    <row r="64" spans="2:38" ht="10.5" customHeight="1">
      <c r="B64" s="62"/>
      <c r="C64" s="66"/>
      <c r="D64" s="66"/>
      <c r="E64" s="66"/>
      <c r="F64" s="66"/>
      <c r="G64" s="66"/>
      <c r="H64" s="66"/>
      <c r="I64" s="70"/>
      <c r="J64" s="70"/>
      <c r="K64" s="70"/>
      <c r="L64" s="70"/>
      <c r="M64" s="67"/>
      <c r="N64" s="67"/>
      <c r="O64" s="67"/>
      <c r="P64" s="67"/>
      <c r="Q64" s="67"/>
      <c r="R64" s="67"/>
      <c r="S64" s="70"/>
      <c r="T64" s="27"/>
      <c r="U64" s="27"/>
      <c r="V64" s="71"/>
      <c r="W64" s="72"/>
      <c r="X64" s="72"/>
      <c r="Y64" s="72"/>
      <c r="Z64" s="72"/>
      <c r="AA64" s="72"/>
      <c r="AB64" s="72"/>
      <c r="AC64" s="72"/>
      <c r="AD64" s="60"/>
      <c r="AE64" s="27"/>
      <c r="AF64" s="65"/>
    </row>
    <row r="65" spans="1:32" ht="17.25" customHeight="1" thickBot="1">
      <c r="B65" s="62"/>
      <c r="C65" s="66"/>
      <c r="D65" s="66"/>
      <c r="E65" s="66"/>
      <c r="F65" s="66"/>
      <c r="G65" s="66"/>
      <c r="H65" s="66"/>
      <c r="I65" s="27"/>
      <c r="J65" s="27"/>
      <c r="K65" s="27"/>
      <c r="L65" s="27"/>
      <c r="M65" s="67"/>
      <c r="N65" s="67"/>
      <c r="O65" s="67"/>
      <c r="P65" s="67"/>
      <c r="Q65" s="67"/>
      <c r="R65" s="67"/>
      <c r="S65" s="27"/>
      <c r="T65" s="27"/>
      <c r="U65" s="27"/>
      <c r="V65" s="4" t="s">
        <v>52</v>
      </c>
      <c r="W65" s="72"/>
      <c r="X65" s="72"/>
      <c r="Y65" s="4"/>
      <c r="Z65" s="72"/>
      <c r="AA65" s="72"/>
      <c r="AB65" s="72"/>
      <c r="AC65" s="72"/>
      <c r="AD65" s="60"/>
      <c r="AE65" s="27"/>
      <c r="AF65" s="65"/>
    </row>
    <row r="66" spans="1:32" ht="22.9" customHeight="1" thickBot="1">
      <c r="B66" s="62"/>
      <c r="C66" s="88"/>
      <c r="D66" s="88"/>
      <c r="E66" s="88"/>
      <c r="F66" s="88"/>
      <c r="G66" s="88"/>
      <c r="H66" s="88"/>
      <c r="I66" s="70"/>
      <c r="J66" s="70"/>
      <c r="K66" s="70"/>
      <c r="L66" s="70"/>
      <c r="M66" s="89"/>
      <c r="N66" s="89"/>
      <c r="O66" s="89"/>
      <c r="P66" s="89"/>
      <c r="Q66" s="89"/>
      <c r="R66" s="89"/>
      <c r="S66" s="27"/>
      <c r="T66" s="27"/>
      <c r="U66" s="27"/>
      <c r="V66" s="73"/>
      <c r="W66" s="90" t="str">
        <f>IF(X27="対象外","対象外",IF(AND(D38="",D40=""),"",IF(AND(D38&lt;&gt;"",D40=""),W59,IF(ISBLANK(M63),"",W59+W63))))</f>
        <v/>
      </c>
      <c r="X66" s="90"/>
      <c r="Y66" s="90"/>
      <c r="Z66" s="90"/>
      <c r="AA66" s="90"/>
      <c r="AB66" s="90"/>
      <c r="AC66" s="90"/>
      <c r="AD66" s="64"/>
      <c r="AE66" s="27" t="s">
        <v>1</v>
      </c>
      <c r="AF66" s="65"/>
    </row>
    <row r="67" spans="1:32" ht="12" customHeight="1" thickBot="1">
      <c r="B67" s="74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6"/>
    </row>
    <row r="68" spans="1:32" ht="19.5" thickTop="1">
      <c r="C68" s="27"/>
      <c r="D68" s="27"/>
      <c r="E68" s="27"/>
      <c r="F68" s="27"/>
      <c r="G68" s="27"/>
      <c r="H68" s="27"/>
      <c r="M68" s="27"/>
      <c r="N68" s="27"/>
      <c r="O68" s="27"/>
      <c r="P68" s="27"/>
      <c r="Q68" s="27"/>
      <c r="R68" s="27"/>
      <c r="Y68" s="27"/>
      <c r="Z68" s="27"/>
      <c r="AA68" s="27"/>
      <c r="AB68" s="27"/>
      <c r="AC68" s="27"/>
      <c r="AD68" s="27"/>
    </row>
    <row r="70" spans="1:32">
      <c r="G70" s="33" t="s">
        <v>59</v>
      </c>
    </row>
    <row r="71" spans="1:32">
      <c r="A71" s="33" t="s">
        <v>30</v>
      </c>
      <c r="B71" s="33">
        <v>2019</v>
      </c>
      <c r="J71" s="33" t="s">
        <v>60</v>
      </c>
    </row>
    <row r="72" spans="1:32">
      <c r="A72" s="33" t="s">
        <v>31</v>
      </c>
      <c r="B72" s="33">
        <v>2020</v>
      </c>
      <c r="C72" s="33">
        <v>3</v>
      </c>
      <c r="J72" s="33" t="s">
        <v>61</v>
      </c>
      <c r="M72" s="78">
        <v>44613</v>
      </c>
    </row>
    <row r="73" spans="1:32">
      <c r="A73" s="33" t="s">
        <v>32</v>
      </c>
      <c r="B73" s="33">
        <v>2021</v>
      </c>
      <c r="C73" s="33">
        <v>4</v>
      </c>
      <c r="J73" s="33" t="s">
        <v>62</v>
      </c>
      <c r="M73" s="78">
        <v>44626</v>
      </c>
    </row>
    <row r="74" spans="1:32">
      <c r="A74" s="33" t="s">
        <v>33</v>
      </c>
      <c r="B74" s="33">
        <v>2022</v>
      </c>
      <c r="C74" s="33">
        <v>5</v>
      </c>
    </row>
    <row r="75" spans="1:32">
      <c r="B75" s="33">
        <v>2021</v>
      </c>
      <c r="C75" s="33">
        <v>6</v>
      </c>
    </row>
    <row r="76" spans="1:32">
      <c r="B76" s="33">
        <v>2022</v>
      </c>
      <c r="C76" s="33">
        <v>7</v>
      </c>
    </row>
    <row r="77" spans="1:32">
      <c r="C77" s="33">
        <v>8</v>
      </c>
    </row>
    <row r="78" spans="1:32">
      <c r="C78" s="33">
        <v>9</v>
      </c>
    </row>
    <row r="79" spans="1:32">
      <c r="C79" s="33">
        <v>10</v>
      </c>
    </row>
    <row r="80" spans="1:32">
      <c r="C80" s="33">
        <v>11</v>
      </c>
    </row>
    <row r="81" spans="3:3">
      <c r="C81" s="33">
        <v>12</v>
      </c>
    </row>
    <row r="82" spans="3:3">
      <c r="C82" s="33" t="s">
        <v>0</v>
      </c>
    </row>
  </sheetData>
  <mergeCells count="60">
    <mergeCell ref="C17:E17"/>
    <mergeCell ref="C16:E16"/>
    <mergeCell ref="H16:O16"/>
    <mergeCell ref="AA17:AB17"/>
    <mergeCell ref="C20:H20"/>
    <mergeCell ref="J20:M20"/>
    <mergeCell ref="N20:S20"/>
    <mergeCell ref="U20:W20"/>
    <mergeCell ref="Y20:AD20"/>
    <mergeCell ref="AA16:AG16"/>
    <mergeCell ref="H17:I17"/>
    <mergeCell ref="K17:L17"/>
    <mergeCell ref="N17:O17"/>
    <mergeCell ref="R17:S17"/>
    <mergeCell ref="U17:V17"/>
    <mergeCell ref="B8:E8"/>
    <mergeCell ref="G8:H8"/>
    <mergeCell ref="Y8:AF10"/>
    <mergeCell ref="B10:G10"/>
    <mergeCell ref="K10:L10"/>
    <mergeCell ref="O10:T10"/>
    <mergeCell ref="A1:AH1"/>
    <mergeCell ref="A2:L2"/>
    <mergeCell ref="AJ2:AT2"/>
    <mergeCell ref="A4:E4"/>
    <mergeCell ref="F4:X4"/>
    <mergeCell ref="M2:AE2"/>
    <mergeCell ref="B3:AJ3"/>
    <mergeCell ref="M63:R63"/>
    <mergeCell ref="W63:AC63"/>
    <mergeCell ref="B27:G27"/>
    <mergeCell ref="C56:F56"/>
    <mergeCell ref="H56:I56"/>
    <mergeCell ref="K56:L56"/>
    <mergeCell ref="M57:R58"/>
    <mergeCell ref="X48:AC48"/>
    <mergeCell ref="Y51:AD51"/>
    <mergeCell ref="D44:H44"/>
    <mergeCell ref="J44:M44"/>
    <mergeCell ref="N44:S44"/>
    <mergeCell ref="J27:N27"/>
    <mergeCell ref="O27:P27"/>
    <mergeCell ref="Q27:V27"/>
    <mergeCell ref="Y27:AD27"/>
    <mergeCell ref="C66:H66"/>
    <mergeCell ref="M66:R66"/>
    <mergeCell ref="W66:AC66"/>
    <mergeCell ref="D34:H34"/>
    <mergeCell ref="J34:M34"/>
    <mergeCell ref="N34:S34"/>
    <mergeCell ref="Y34:AD34"/>
    <mergeCell ref="X44:AC44"/>
    <mergeCell ref="D48:H48"/>
    <mergeCell ref="J48:M48"/>
    <mergeCell ref="C59:H59"/>
    <mergeCell ref="M59:R59"/>
    <mergeCell ref="W59:AC59"/>
    <mergeCell ref="M61:R62"/>
    <mergeCell ref="C63:H63"/>
    <mergeCell ref="N48:S48"/>
  </mergeCells>
  <phoneticPr fontId="3"/>
  <dataValidations count="9">
    <dataValidation showInputMessage="1" showErrorMessage="1" sqref="U17" xr:uid="{00000000-0002-0000-0000-000000000000}"/>
    <dataValidation type="list" allowBlank="1" showInputMessage="1" showErrorMessage="1" sqref="AA17:AB17" xr:uid="{00000000-0002-0000-0000-000001000000}">
      <formula1>$B$71:$B$74</formula1>
    </dataValidation>
    <dataValidation type="list" allowBlank="1" showInputMessage="1" showErrorMessage="1" sqref="C17:E17" xr:uid="{00000000-0002-0000-0000-000002000000}">
      <formula1>$A$71:$A$75</formula1>
    </dataValidation>
    <dataValidation type="list" allowBlank="1" showInputMessage="1" showErrorMessage="1" sqref="U39:U40 D38 D40" xr:uid="{00000000-0002-0000-0000-000003000000}">
      <formula1>$G$70:$G$71</formula1>
    </dataValidation>
    <dataValidation type="list" allowBlank="1" showInputMessage="1" showErrorMessage="1" sqref="H17:I17" xr:uid="{00000000-0002-0000-0000-000004000000}">
      <formula1>$B$75:$B$77</formula1>
    </dataValidation>
    <dataValidation type="whole" allowBlank="1" showInputMessage="1" showErrorMessage="1" sqref="K17:L17" xr:uid="{00000000-0002-0000-0000-000005000000}">
      <formula1>1</formula1>
      <formula2>12</formula2>
    </dataValidation>
    <dataValidation type="whole" allowBlank="1" showInputMessage="1" showErrorMessage="1" sqref="N17:O17" xr:uid="{00000000-0002-0000-0000-000006000000}">
      <formula1>1</formula1>
      <formula2>31</formula2>
    </dataValidation>
    <dataValidation type="whole" allowBlank="1" showInputMessage="1" showErrorMessage="1" sqref="AD17" xr:uid="{00000000-0002-0000-0000-000007000000}">
      <formula1>3</formula1>
      <formula2>12</formula2>
    </dataValidation>
    <dataValidation type="list" allowBlank="1" showInputMessage="1" showErrorMessage="1" sqref="B8:E8" xr:uid="{00000000-0002-0000-0000-000008000000}">
      <formula1>$B$71:$B$73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大企業Ｃ</vt:lpstr>
      <vt:lpstr>大企業Ｃ!Print_Area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Administrator</cp:lastModifiedBy>
  <cp:lastPrinted>2022-03-03T02:58:22Z</cp:lastPrinted>
  <dcterms:created xsi:type="dcterms:W3CDTF">2022-02-03T13:40:30Z</dcterms:created>
  <dcterms:modified xsi:type="dcterms:W3CDTF">2022-03-03T04:49:25Z</dcterms:modified>
</cp:coreProperties>
</file>